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 firstSheet="1" activeTab="4"/>
  </bookViews>
  <sheets>
    <sheet name="名称表" sheetId="2" state="hidden" r:id="rId1"/>
    <sheet name="兵种总览" sheetId="4" r:id="rId2"/>
    <sheet name="兵种图鉴" sheetId="1" r:id="rId3"/>
    <sheet name="游戏数值体系" sheetId="3" r:id="rId4"/>
    <sheet name="生命周期" sheetId="5" r:id="rId5"/>
  </sheets>
  <definedNames>
    <definedName name="_xlnm._FilterDatabase" localSheetId="2" hidden="1">兵种图鉴!$A$3:$K$51</definedName>
    <definedName name="定位">名称表!$G$3:$G$6</definedName>
    <definedName name="品质">名称表!$E$3:$E$6</definedName>
    <definedName name="数值模型">名称表!$C$3:$C$11</definedName>
    <definedName name="种族">名称表!$A$3:$A$5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T4" i="5" l="1"/>
  <c r="O36" i="5"/>
  <c r="P36" i="5"/>
  <c r="Q36" i="5"/>
  <c r="N36" i="5"/>
  <c r="P7" i="5"/>
  <c r="Q7" i="5"/>
  <c r="P8" i="5"/>
  <c r="Q8" i="5"/>
  <c r="P9" i="5"/>
  <c r="Q9" i="5"/>
  <c r="P10" i="5"/>
  <c r="Q10" i="5"/>
  <c r="P11" i="5"/>
  <c r="Q11" i="5"/>
  <c r="P12" i="5"/>
  <c r="Q12" i="5"/>
  <c r="P13" i="5"/>
  <c r="Q13" i="5"/>
  <c r="P14" i="5"/>
  <c r="Q14" i="5"/>
  <c r="P15" i="5"/>
  <c r="Q15" i="5"/>
  <c r="P16" i="5"/>
  <c r="Q16" i="5"/>
  <c r="P17" i="5"/>
  <c r="Q17" i="5"/>
  <c r="P18" i="5"/>
  <c r="Q18" i="5"/>
  <c r="P19" i="5"/>
  <c r="Q19" i="5"/>
  <c r="P20" i="5"/>
  <c r="Q20" i="5"/>
  <c r="P21" i="5"/>
  <c r="Q21" i="5"/>
  <c r="P22" i="5"/>
  <c r="Q22" i="5"/>
  <c r="P23" i="5"/>
  <c r="Q23" i="5"/>
  <c r="P24" i="5"/>
  <c r="Q24" i="5"/>
  <c r="P25" i="5"/>
  <c r="Q25" i="5"/>
  <c r="P26" i="5"/>
  <c r="Q26" i="5"/>
  <c r="P27" i="5"/>
  <c r="Q27" i="5"/>
  <c r="P28" i="5"/>
  <c r="Q28" i="5"/>
  <c r="P29" i="5"/>
  <c r="Q29" i="5"/>
  <c r="P30" i="5"/>
  <c r="Q30" i="5"/>
  <c r="P31" i="5"/>
  <c r="Q31" i="5"/>
  <c r="P32" i="5"/>
  <c r="Q32" i="5"/>
  <c r="P33" i="5"/>
  <c r="Q33" i="5"/>
  <c r="P34" i="5"/>
  <c r="Q34" i="5"/>
  <c r="P35" i="5"/>
  <c r="Q35" i="5"/>
  <c r="Q6" i="5"/>
  <c r="P6" i="5"/>
  <c r="O6" i="5"/>
  <c r="O7" i="5"/>
  <c r="O8" i="5"/>
  <c r="O9" i="5"/>
  <c r="O10" i="5"/>
  <c r="O11" i="5"/>
  <c r="O12" i="5"/>
  <c r="O13" i="5"/>
  <c r="O14" i="5"/>
  <c r="O15" i="5"/>
  <c r="O16" i="5"/>
  <c r="O17" i="5"/>
  <c r="O18" i="5"/>
  <c r="O19" i="5"/>
  <c r="O20" i="5"/>
  <c r="O21" i="5"/>
  <c r="O22" i="5"/>
  <c r="O23" i="5"/>
  <c r="O24" i="5"/>
  <c r="O25" i="5"/>
  <c r="O26" i="5"/>
  <c r="O27" i="5"/>
  <c r="O28" i="5"/>
  <c r="O29" i="5"/>
  <c r="O30" i="5"/>
  <c r="O31" i="5"/>
  <c r="O32" i="5"/>
  <c r="O33" i="5"/>
  <c r="O34" i="5"/>
  <c r="O35" i="5"/>
  <c r="K5" i="5"/>
  <c r="K6" i="5"/>
  <c r="K4" i="5"/>
  <c r="C9" i="5"/>
  <c r="D10" i="5"/>
  <c r="C13" i="5"/>
  <c r="D14" i="5"/>
  <c r="C17" i="5"/>
  <c r="C18" i="5"/>
  <c r="D18" i="5"/>
  <c r="C21" i="5"/>
  <c r="C22" i="5"/>
  <c r="D22" i="5"/>
  <c r="C25" i="5"/>
  <c r="C26" i="5"/>
  <c r="D26" i="5"/>
  <c r="C29" i="5"/>
  <c r="C30" i="5"/>
  <c r="D30" i="5"/>
  <c r="C33" i="5"/>
  <c r="C34" i="5"/>
  <c r="D34" i="5"/>
  <c r="E35" i="5"/>
  <c r="D7" i="5"/>
  <c r="D6" i="5"/>
  <c r="D8" i="5" s="1"/>
  <c r="E6" i="5"/>
  <c r="E9" i="5" s="1"/>
  <c r="C6" i="5"/>
  <c r="C11" i="5" s="1"/>
  <c r="E27" i="5" l="1"/>
  <c r="E15" i="5"/>
  <c r="D35" i="5"/>
  <c r="E32" i="5"/>
  <c r="D27" i="5"/>
  <c r="E24" i="5"/>
  <c r="E20" i="5"/>
  <c r="D19" i="5"/>
  <c r="E7" i="5"/>
  <c r="C36" i="5"/>
  <c r="E34" i="5"/>
  <c r="D33" i="5"/>
  <c r="C32" i="5"/>
  <c r="E30" i="5"/>
  <c r="D29" i="5"/>
  <c r="C28" i="5"/>
  <c r="E26" i="5"/>
  <c r="D25" i="5"/>
  <c r="C24" i="5"/>
  <c r="E22" i="5"/>
  <c r="D21" i="5"/>
  <c r="C20" i="5"/>
  <c r="E18" i="5"/>
  <c r="D17" i="5"/>
  <c r="C16" i="5"/>
  <c r="E14" i="5"/>
  <c r="D13" i="5"/>
  <c r="C12" i="5"/>
  <c r="E10" i="5"/>
  <c r="D9" i="5"/>
  <c r="D37" i="5" s="1"/>
  <c r="C8" i="5"/>
  <c r="E19" i="5"/>
  <c r="E31" i="5"/>
  <c r="E23" i="5"/>
  <c r="E11" i="5"/>
  <c r="E36" i="5"/>
  <c r="D31" i="5"/>
  <c r="E28" i="5"/>
  <c r="D23" i="5"/>
  <c r="E16" i="5"/>
  <c r="D15" i="5"/>
  <c r="C14" i="5"/>
  <c r="E12" i="5"/>
  <c r="D11" i="5"/>
  <c r="C10" i="5"/>
  <c r="E8" i="5"/>
  <c r="C7" i="5"/>
  <c r="D36" i="5"/>
  <c r="C35" i="5"/>
  <c r="E33" i="5"/>
  <c r="D32" i="5"/>
  <c r="C31" i="5"/>
  <c r="E29" i="5"/>
  <c r="D28" i="5"/>
  <c r="C27" i="5"/>
  <c r="E25" i="5"/>
  <c r="D24" i="5"/>
  <c r="C23" i="5"/>
  <c r="E21" i="5"/>
  <c r="D20" i="5"/>
  <c r="C19" i="5"/>
  <c r="E17" i="5"/>
  <c r="D16" i="5"/>
  <c r="C15" i="5"/>
  <c r="E13" i="5"/>
  <c r="D12" i="5"/>
  <c r="C37" i="5" l="1"/>
  <c r="E37" i="5"/>
  <c r="H22" i="4" l="1"/>
  <c r="I22" i="4"/>
  <c r="J22" i="4"/>
  <c r="K22" i="4"/>
  <c r="L22" i="4"/>
  <c r="M22" i="4"/>
  <c r="N22" i="4"/>
  <c r="O22" i="4"/>
  <c r="P22" i="4"/>
  <c r="I21" i="4"/>
  <c r="I20" i="4" s="1"/>
  <c r="J21" i="4"/>
  <c r="J20" i="4" s="1"/>
  <c r="K21" i="4"/>
  <c r="K20" i="4" s="1"/>
  <c r="L21" i="4"/>
  <c r="L20" i="4" s="1"/>
  <c r="M21" i="4"/>
  <c r="M20" i="4" s="1"/>
  <c r="N21" i="4"/>
  <c r="N20" i="4" s="1"/>
  <c r="O21" i="4"/>
  <c r="O20" i="4" s="1"/>
  <c r="P21" i="4"/>
  <c r="P20" i="4" s="1"/>
  <c r="H21" i="4"/>
  <c r="B22" i="4"/>
  <c r="C22" i="4"/>
  <c r="D22" i="4"/>
  <c r="E22" i="4"/>
  <c r="C21" i="4"/>
  <c r="D21" i="4"/>
  <c r="E21" i="4"/>
  <c r="B21" i="4"/>
  <c r="U8" i="4"/>
  <c r="V8" i="4"/>
  <c r="W8" i="4"/>
  <c r="X8" i="4"/>
  <c r="Y8" i="4"/>
  <c r="Z8" i="4"/>
  <c r="AA8" i="4"/>
  <c r="AB8" i="4"/>
  <c r="U9" i="4"/>
  <c r="V9" i="4"/>
  <c r="W9" i="4"/>
  <c r="X9" i="4"/>
  <c r="Y9" i="4"/>
  <c r="Z9" i="4"/>
  <c r="AA9" i="4"/>
  <c r="AB9" i="4"/>
  <c r="U10" i="4"/>
  <c r="V10" i="4"/>
  <c r="W10" i="4"/>
  <c r="X10" i="4"/>
  <c r="Y10" i="4"/>
  <c r="Z10" i="4"/>
  <c r="AA10" i="4"/>
  <c r="AB10" i="4"/>
  <c r="U11" i="4"/>
  <c r="V11" i="4"/>
  <c r="W11" i="4"/>
  <c r="X11" i="4"/>
  <c r="Y11" i="4"/>
  <c r="Z11" i="4"/>
  <c r="AA11" i="4"/>
  <c r="AB11" i="4"/>
  <c r="U12" i="4"/>
  <c r="V12" i="4"/>
  <c r="W12" i="4"/>
  <c r="X12" i="4"/>
  <c r="Y12" i="4"/>
  <c r="Z12" i="4"/>
  <c r="AA12" i="4"/>
  <c r="AB12" i="4"/>
  <c r="U13" i="4"/>
  <c r="V13" i="4"/>
  <c r="W13" i="4"/>
  <c r="X13" i="4"/>
  <c r="Y13" i="4"/>
  <c r="Z13" i="4"/>
  <c r="AA13" i="4"/>
  <c r="AB13" i="4"/>
  <c r="U14" i="4"/>
  <c r="V14" i="4"/>
  <c r="W14" i="4"/>
  <c r="X14" i="4"/>
  <c r="Y14" i="4"/>
  <c r="Z14" i="4"/>
  <c r="AA14" i="4"/>
  <c r="AB14" i="4"/>
  <c r="U15" i="4"/>
  <c r="V15" i="4"/>
  <c r="W15" i="4"/>
  <c r="X15" i="4"/>
  <c r="Y15" i="4"/>
  <c r="Z15" i="4"/>
  <c r="AA15" i="4"/>
  <c r="AB15" i="4"/>
  <c r="U16" i="4"/>
  <c r="V16" i="4"/>
  <c r="W16" i="4"/>
  <c r="X16" i="4"/>
  <c r="Y16" i="4"/>
  <c r="Z16" i="4"/>
  <c r="AA16" i="4"/>
  <c r="AB16" i="4"/>
  <c r="U7" i="4"/>
  <c r="U6" i="4" s="1"/>
  <c r="V7" i="4"/>
  <c r="W7" i="4"/>
  <c r="W6" i="4" s="1"/>
  <c r="X7" i="4"/>
  <c r="X6" i="4" s="1"/>
  <c r="Y7" i="4"/>
  <c r="Z7" i="4"/>
  <c r="AA7" i="4"/>
  <c r="AA6" i="4" s="1"/>
  <c r="AB7" i="4"/>
  <c r="AB6" i="4" s="1"/>
  <c r="T8" i="4"/>
  <c r="T9" i="4"/>
  <c r="T10" i="4"/>
  <c r="T11" i="4"/>
  <c r="T12" i="4"/>
  <c r="T13" i="4"/>
  <c r="T14" i="4"/>
  <c r="T15" i="4"/>
  <c r="T16" i="4"/>
  <c r="T7" i="4"/>
  <c r="O8" i="4"/>
  <c r="P8" i="4"/>
  <c r="Q8" i="4"/>
  <c r="O9" i="4"/>
  <c r="P9" i="4"/>
  <c r="Q9" i="4"/>
  <c r="O10" i="4"/>
  <c r="P10" i="4"/>
  <c r="Q10" i="4"/>
  <c r="O11" i="4"/>
  <c r="P11" i="4"/>
  <c r="Q11" i="4"/>
  <c r="O12" i="4"/>
  <c r="P12" i="4"/>
  <c r="Q12" i="4"/>
  <c r="O13" i="4"/>
  <c r="P13" i="4"/>
  <c r="Q13" i="4"/>
  <c r="O14" i="4"/>
  <c r="P14" i="4"/>
  <c r="Q14" i="4"/>
  <c r="O15" i="4"/>
  <c r="P15" i="4"/>
  <c r="Q15" i="4"/>
  <c r="O16" i="4"/>
  <c r="P16" i="4"/>
  <c r="Q16" i="4"/>
  <c r="O7" i="4"/>
  <c r="P7" i="4"/>
  <c r="Q7" i="4"/>
  <c r="N8" i="4"/>
  <c r="N9" i="4"/>
  <c r="N10" i="4"/>
  <c r="N11" i="4"/>
  <c r="N12" i="4"/>
  <c r="N13" i="4"/>
  <c r="N14" i="4"/>
  <c r="N15" i="4"/>
  <c r="N16" i="4"/>
  <c r="N7" i="4"/>
  <c r="H8" i="4"/>
  <c r="I8" i="4"/>
  <c r="J8" i="4"/>
  <c r="K8" i="4"/>
  <c r="H9" i="4"/>
  <c r="I9" i="4"/>
  <c r="J9" i="4"/>
  <c r="K9" i="4"/>
  <c r="H10" i="4"/>
  <c r="I10" i="4"/>
  <c r="J10" i="4"/>
  <c r="K10" i="4"/>
  <c r="H11" i="4"/>
  <c r="I11" i="4"/>
  <c r="J11" i="4"/>
  <c r="K11" i="4"/>
  <c r="H12" i="4"/>
  <c r="I12" i="4"/>
  <c r="J12" i="4"/>
  <c r="K12" i="4"/>
  <c r="H13" i="4"/>
  <c r="I13" i="4"/>
  <c r="J13" i="4"/>
  <c r="K13" i="4"/>
  <c r="H14" i="4"/>
  <c r="I14" i="4"/>
  <c r="J14" i="4"/>
  <c r="K14" i="4"/>
  <c r="H15" i="4"/>
  <c r="I15" i="4"/>
  <c r="J15" i="4"/>
  <c r="K15" i="4"/>
  <c r="H16" i="4"/>
  <c r="I16" i="4"/>
  <c r="J16" i="4"/>
  <c r="K16" i="4"/>
  <c r="I7" i="4"/>
  <c r="J7" i="4"/>
  <c r="K7" i="4"/>
  <c r="H7" i="4"/>
  <c r="C8" i="4"/>
  <c r="E8" i="4" s="1"/>
  <c r="C9" i="4"/>
  <c r="E9" i="4" s="1"/>
  <c r="C10" i="4"/>
  <c r="E10" i="4" s="1"/>
  <c r="C11" i="4"/>
  <c r="E11" i="4" s="1"/>
  <c r="C12" i="4"/>
  <c r="E12" i="4" s="1"/>
  <c r="C13" i="4"/>
  <c r="E13" i="4" s="1"/>
  <c r="C14" i="4"/>
  <c r="E14" i="4" s="1"/>
  <c r="C15" i="4"/>
  <c r="E15" i="4" s="1"/>
  <c r="C16" i="4"/>
  <c r="E16" i="4" s="1"/>
  <c r="C7" i="4"/>
  <c r="B8" i="4"/>
  <c r="D8" i="4" s="1"/>
  <c r="B9" i="4"/>
  <c r="D9" i="4" s="1"/>
  <c r="B10" i="4"/>
  <c r="D10" i="4" s="1"/>
  <c r="B11" i="4"/>
  <c r="D11" i="4" s="1"/>
  <c r="B12" i="4"/>
  <c r="D12" i="4" s="1"/>
  <c r="B13" i="4"/>
  <c r="D13" i="4" s="1"/>
  <c r="B14" i="4"/>
  <c r="D14" i="4" s="1"/>
  <c r="B15" i="4"/>
  <c r="D15" i="4" s="1"/>
  <c r="B16" i="4"/>
  <c r="D16" i="4" s="1"/>
  <c r="B7" i="4"/>
  <c r="D2" i="4"/>
  <c r="B2" i="4"/>
  <c r="B20" i="4" l="1"/>
  <c r="E20" i="4"/>
  <c r="N6" i="4"/>
  <c r="O6" i="4"/>
  <c r="D20" i="4"/>
  <c r="C20" i="4"/>
  <c r="Q6" i="4"/>
  <c r="P6" i="4"/>
  <c r="Y6" i="4"/>
  <c r="H20" i="4"/>
  <c r="V6" i="4"/>
  <c r="Z6" i="4"/>
  <c r="T6" i="4"/>
  <c r="H6" i="4"/>
  <c r="J6" i="4"/>
  <c r="K6" i="4"/>
  <c r="I6" i="4"/>
  <c r="F2" i="4"/>
  <c r="C6" i="4"/>
  <c r="B6" i="4"/>
  <c r="E7" i="4"/>
  <c r="E6" i="4" s="1"/>
  <c r="D7" i="4"/>
  <c r="D6" i="4" s="1"/>
</calcChain>
</file>

<file path=xl/sharedStrings.xml><?xml version="1.0" encoding="utf-8"?>
<sst xmlns="http://schemas.openxmlformats.org/spreadsheetml/2006/main" count="632" uniqueCount="317">
  <si>
    <t>兵种名</t>
    <phoneticPr fontId="3" type="noConversion"/>
  </si>
  <si>
    <t>图片</t>
    <phoneticPr fontId="3" type="noConversion"/>
  </si>
  <si>
    <t>数值模型</t>
    <phoneticPr fontId="3" type="noConversion"/>
  </si>
  <si>
    <t>品质</t>
    <phoneticPr fontId="3" type="noConversion"/>
  </si>
  <si>
    <t>普攻</t>
    <phoneticPr fontId="3" type="noConversion"/>
  </si>
  <si>
    <t>兵种介绍</t>
    <phoneticPr fontId="3" type="noConversion"/>
  </si>
  <si>
    <t>耗费</t>
    <phoneticPr fontId="3" type="noConversion"/>
  </si>
  <si>
    <t>粉红女巫</t>
  </si>
  <si>
    <t>种族</t>
    <phoneticPr fontId="3" type="noConversion"/>
  </si>
  <si>
    <t>英雄-阴阳师</t>
    <phoneticPr fontId="3" type="noConversion"/>
  </si>
  <si>
    <t>英雄-洛克人</t>
    <phoneticPr fontId="3" type="noConversion"/>
  </si>
  <si>
    <t>英雄-白幽灵</t>
    <phoneticPr fontId="3" type="noConversion"/>
  </si>
  <si>
    <t>英雄-牛头酋长</t>
    <phoneticPr fontId="3" type="noConversion"/>
  </si>
  <si>
    <t>火焰领主</t>
    <phoneticPr fontId="3" type="noConversion"/>
  </si>
  <si>
    <t>投棘者</t>
    <phoneticPr fontId="3" type="noConversion"/>
  </si>
  <si>
    <t>英雄-喵夫人</t>
    <phoneticPr fontId="3" type="noConversion"/>
  </si>
  <si>
    <t>英雄-暴风女</t>
    <phoneticPr fontId="3" type="noConversion"/>
  </si>
  <si>
    <t>力士</t>
  </si>
  <si>
    <t>铠甲熊</t>
    <phoneticPr fontId="3" type="noConversion"/>
  </si>
  <si>
    <t>英雄-泰兰</t>
    <phoneticPr fontId="3" type="noConversion"/>
  </si>
  <si>
    <t>小炮手</t>
    <phoneticPr fontId="3" type="noConversion"/>
  </si>
  <si>
    <t>英雄-卡亚</t>
    <phoneticPr fontId="3" type="noConversion"/>
  </si>
  <si>
    <t>蓝电法师</t>
    <phoneticPr fontId="3" type="noConversion"/>
  </si>
  <si>
    <t>英雄-小恩</t>
    <phoneticPr fontId="3" type="noConversion"/>
  </si>
  <si>
    <t>魅魔</t>
    <phoneticPr fontId="3" type="noConversion"/>
  </si>
  <si>
    <t>樱花武士</t>
    <phoneticPr fontId="3" type="noConversion"/>
  </si>
  <si>
    <t>英雄-黑岩</t>
    <phoneticPr fontId="3" type="noConversion"/>
  </si>
  <si>
    <t>死神</t>
    <phoneticPr fontId="3" type="noConversion"/>
  </si>
  <si>
    <t>红宝石法师</t>
    <phoneticPr fontId="3" type="noConversion"/>
  </si>
  <si>
    <t>英雄-主母</t>
    <phoneticPr fontId="3" type="noConversion"/>
  </si>
  <si>
    <t>丛林飞矛手</t>
  </si>
  <si>
    <t>狮盾步兵</t>
  </si>
  <si>
    <t>投石战斗鸡</t>
  </si>
  <si>
    <t>弓弩射手</t>
  </si>
  <si>
    <t>盖亚骑士</t>
  </si>
  <si>
    <t>奥尼达</t>
  </si>
  <si>
    <t>喵喵卫士</t>
  </si>
  <si>
    <t>锁锤狂徒</t>
  </si>
  <si>
    <t>斧哥</t>
  </si>
  <si>
    <t>暴风飞鹰</t>
  </si>
  <si>
    <t>酒桶长老</t>
  </si>
  <si>
    <t>巨嘴吐灵</t>
  </si>
  <si>
    <t>黑镰者</t>
  </si>
  <si>
    <t>雪肥肥</t>
    <phoneticPr fontId="3" type="noConversion"/>
  </si>
  <si>
    <t>护灵小鹿</t>
  </si>
  <si>
    <t>迷惑忍者</t>
  </si>
  <si>
    <t>英雄-威奥威</t>
    <phoneticPr fontId="3" type="noConversion"/>
  </si>
  <si>
    <t>绿豆树灵</t>
  </si>
  <si>
    <t>亡灵法师</t>
  </si>
  <si>
    <t>玄石巨人</t>
  </si>
  <si>
    <t>狂暴岩灵</t>
  </si>
  <si>
    <t>盖亚</t>
  </si>
  <si>
    <t>盖亚</t>
    <phoneticPr fontId="3" type="noConversion"/>
  </si>
  <si>
    <t>中立</t>
  </si>
  <si>
    <t>中立</t>
    <phoneticPr fontId="3" type="noConversion"/>
  </si>
  <si>
    <t>泰坦</t>
  </si>
  <si>
    <t>泰坦</t>
    <phoneticPr fontId="3" type="noConversion"/>
  </si>
  <si>
    <t>T</t>
  </si>
  <si>
    <t>战士</t>
  </si>
  <si>
    <t>游侠</t>
  </si>
  <si>
    <t>射手</t>
  </si>
  <si>
    <t>巫师</t>
  </si>
  <si>
    <t>空军</t>
  </si>
  <si>
    <t>轰炸机</t>
  </si>
  <si>
    <t>治疗</t>
  </si>
  <si>
    <t>2(+1)</t>
    <phoneticPr fontId="3" type="noConversion"/>
  </si>
  <si>
    <t>2(+2)</t>
    <phoneticPr fontId="3" type="noConversion"/>
  </si>
  <si>
    <t>3(+2)</t>
    <phoneticPr fontId="3" type="noConversion"/>
  </si>
  <si>
    <t>防御型单位</t>
    <phoneticPr fontId="3" type="noConversion"/>
  </si>
  <si>
    <t>攻城单位</t>
    <phoneticPr fontId="3" type="noConversion"/>
  </si>
  <si>
    <t>远程输出</t>
    <phoneticPr fontId="3" type="noConversion"/>
  </si>
  <si>
    <t>近战输出</t>
    <phoneticPr fontId="3" type="noConversion"/>
  </si>
  <si>
    <t>近战输出，低血收割</t>
    <phoneticPr fontId="3" type="noConversion"/>
  </si>
  <si>
    <t>近战输出，群体伤害+眩晕</t>
    <phoneticPr fontId="3" type="noConversion"/>
  </si>
  <si>
    <t>成群结队，单体输出</t>
    <phoneticPr fontId="3" type="noConversion"/>
  </si>
  <si>
    <t>近战范围输出</t>
    <phoneticPr fontId="3" type="noConversion"/>
  </si>
  <si>
    <t>中程单体输出，回复能量</t>
    <phoneticPr fontId="3" type="noConversion"/>
  </si>
  <si>
    <t>空军，范围输出</t>
    <phoneticPr fontId="3" type="noConversion"/>
  </si>
  <si>
    <t>防御型单位，受治疗增强</t>
    <phoneticPr fontId="3" type="noConversion"/>
  </si>
  <si>
    <t>空军，远程单体输出</t>
    <phoneticPr fontId="3" type="noConversion"/>
  </si>
  <si>
    <t>吸收队友伤害</t>
    <phoneticPr fontId="3" type="noConversion"/>
  </si>
  <si>
    <t>防御型单位，吞噬敌军</t>
    <phoneticPr fontId="3" type="noConversion"/>
  </si>
  <si>
    <t>防御型英雄，复活</t>
    <phoneticPr fontId="3" type="noConversion"/>
  </si>
  <si>
    <t>远程英雄，召唤</t>
    <phoneticPr fontId="3" type="noConversion"/>
  </si>
  <si>
    <t>远程英雄，吹风</t>
    <phoneticPr fontId="3" type="noConversion"/>
  </si>
  <si>
    <t>远程英雄，群体定身</t>
    <phoneticPr fontId="3" type="noConversion"/>
  </si>
  <si>
    <t>近战型英雄，吸血</t>
    <phoneticPr fontId="3" type="noConversion"/>
  </si>
  <si>
    <t>范围减速</t>
    <phoneticPr fontId="3" type="noConversion"/>
  </si>
  <si>
    <t>治疗，减攻速</t>
    <phoneticPr fontId="3" type="noConversion"/>
  </si>
  <si>
    <t>治疗，加攻加防</t>
    <phoneticPr fontId="3" type="noConversion"/>
  </si>
  <si>
    <t>远程范围输出</t>
    <phoneticPr fontId="3" type="noConversion"/>
  </si>
  <si>
    <t>切后排，出场隐形</t>
    <phoneticPr fontId="3" type="noConversion"/>
  </si>
  <si>
    <t>群体伤害，攻击弹射</t>
    <phoneticPr fontId="3" type="noConversion"/>
  </si>
  <si>
    <t>冲锋，免控，眩晕</t>
    <phoneticPr fontId="3" type="noConversion"/>
  </si>
  <si>
    <t>亡语变种子，敌方踩到种子后中毒并眩晕</t>
    <phoneticPr fontId="3" type="noConversion"/>
  </si>
  <si>
    <t>远程输出，眩晕</t>
    <phoneticPr fontId="3" type="noConversion"/>
  </si>
  <si>
    <t>防御型单位，远程伤害减免</t>
    <phoneticPr fontId="3" type="noConversion"/>
  </si>
  <si>
    <t>普攻使敌方易伤，受治疗效果衰减</t>
  </si>
  <si>
    <t>治疗型英雄，驱散</t>
    <phoneticPr fontId="3" type="noConversion"/>
  </si>
  <si>
    <t>刺客型英雄，群体传送</t>
    <phoneticPr fontId="3" type="noConversion"/>
  </si>
  <si>
    <t>战吼魅惑一个敌方单位</t>
    <phoneticPr fontId="3" type="noConversion"/>
  </si>
  <si>
    <t>死亡后灵魂可攻击</t>
    <phoneticPr fontId="3" type="noConversion"/>
  </si>
  <si>
    <t>攻城单位，出场会滚动</t>
    <phoneticPr fontId="3" type="noConversion"/>
  </si>
  <si>
    <t>远程英雄，狙杀</t>
    <phoneticPr fontId="3" type="noConversion"/>
  </si>
  <si>
    <t>防御型英雄，嘲讽，减伤</t>
    <phoneticPr fontId="3" type="noConversion"/>
  </si>
  <si>
    <t>战吼亡语各召唤一个宝石塔，远程范围输出</t>
    <phoneticPr fontId="3" type="noConversion"/>
  </si>
  <si>
    <t>超远距离输出，力量代价</t>
    <phoneticPr fontId="3" type="noConversion"/>
  </si>
  <si>
    <t>最强战士，死亡后分裂成两个单位，分裂后的单位还可以再分裂成两个小单位</t>
    <phoneticPr fontId="3" type="noConversion"/>
  </si>
  <si>
    <t>特性简介</t>
    <phoneticPr fontId="3" type="noConversion"/>
  </si>
  <si>
    <t>普通</t>
  </si>
  <si>
    <t>普通</t>
    <phoneticPr fontId="3" type="noConversion"/>
  </si>
  <si>
    <t>精良</t>
  </si>
  <si>
    <t>精良</t>
    <phoneticPr fontId="3" type="noConversion"/>
  </si>
  <si>
    <t>史诗</t>
  </si>
  <si>
    <t>史诗</t>
    <phoneticPr fontId="3" type="noConversion"/>
  </si>
  <si>
    <t>传说</t>
  </si>
  <si>
    <t>传说</t>
    <phoneticPr fontId="3" type="noConversion"/>
  </si>
  <si>
    <t>英雄技能</t>
    <phoneticPr fontId="3" type="noConversion"/>
  </si>
  <si>
    <t>在指定位置召唤3只喵卫士</t>
    <phoneticPr fontId="3" type="noConversion"/>
  </si>
  <si>
    <t>刮龙卷风，将敌方单位吹走</t>
    <phoneticPr fontId="3" type="noConversion"/>
  </si>
  <si>
    <t>大范围定身</t>
    <phoneticPr fontId="3" type="noConversion"/>
  </si>
  <si>
    <t>随机复活2个7费以下单位</t>
    <phoneticPr fontId="3" type="noConversion"/>
  </si>
  <si>
    <t>提升攻速，吸血</t>
    <phoneticPr fontId="3" type="noConversion"/>
  </si>
  <si>
    <t>大范围刀阵，阵内敌方持续掉血</t>
    <phoneticPr fontId="3" type="noConversion"/>
  </si>
  <si>
    <t>解控，冲锋，范围晕人</t>
    <phoneticPr fontId="3" type="noConversion"/>
  </si>
  <si>
    <r>
      <t>群体治疗，驱散d</t>
    </r>
    <r>
      <rPr>
        <sz val="11"/>
        <color theme="1"/>
        <rFont val="等线"/>
        <family val="2"/>
        <scheme val="minor"/>
      </rPr>
      <t>ebuff</t>
    </r>
    <phoneticPr fontId="3" type="noConversion"/>
  </si>
  <si>
    <t>群体传送</t>
    <phoneticPr fontId="3" type="noConversion"/>
  </si>
  <si>
    <t>范围嘲讽，减伤</t>
    <phoneticPr fontId="3" type="noConversion"/>
  </si>
  <si>
    <t>力量代价，7秒内友军血量攻速攻击力翻倍，而后死亡</t>
    <phoneticPr fontId="3" type="noConversion"/>
  </si>
  <si>
    <t>攻击距离</t>
    <phoneticPr fontId="3" type="noConversion"/>
  </si>
  <si>
    <t>中程</t>
    <phoneticPr fontId="3" type="noConversion"/>
  </si>
  <si>
    <t>近战</t>
    <phoneticPr fontId="3" type="noConversion"/>
  </si>
  <si>
    <t>空军</t>
    <phoneticPr fontId="3" type="noConversion"/>
  </si>
  <si>
    <t>远程</t>
    <phoneticPr fontId="3" type="noConversion"/>
  </si>
  <si>
    <t>超远程</t>
    <phoneticPr fontId="3" type="noConversion"/>
  </si>
  <si>
    <t>普攻带毒，毒可叠加</t>
    <phoneticPr fontId="3" type="noConversion"/>
  </si>
  <si>
    <t>只会攻击守卫和主角</t>
    <phoneticPr fontId="3" type="noConversion"/>
  </si>
  <si>
    <t>对前方矩形造成伤害</t>
    <phoneticPr fontId="3" type="noConversion"/>
  </si>
  <si>
    <t>每3次普攻，回复一点能量</t>
    <phoneticPr fontId="3" type="noConversion"/>
  </si>
  <si>
    <t>范围输出</t>
    <phoneticPr fontId="3" type="noConversion"/>
  </si>
  <si>
    <t>范围输出，减移速和攻速</t>
    <phoneticPr fontId="3" type="noConversion"/>
  </si>
  <si>
    <t>减攻速</t>
    <phoneticPr fontId="3" type="noConversion"/>
  </si>
  <si>
    <t>范围对地输出</t>
    <phoneticPr fontId="3" type="noConversion"/>
  </si>
  <si>
    <t>弹射</t>
    <phoneticPr fontId="3" type="noConversion"/>
  </si>
  <si>
    <t>宝石塔扇形范围输出</t>
    <phoneticPr fontId="3" type="noConversion"/>
  </si>
  <si>
    <t>很远</t>
    <phoneticPr fontId="3" type="noConversion"/>
  </si>
  <si>
    <t>3秒CD，直接回血，每3次为友方施加心灵之火，免伤+30%，攻击+15%，持续15S</t>
    <phoneticPr fontId="3" type="noConversion"/>
  </si>
  <si>
    <t>自动技能、被动</t>
    <phoneticPr fontId="3" type="noConversion"/>
  </si>
  <si>
    <t>连斩：击杀单位后，回血，下次普攻双倍伤害</t>
    <phoneticPr fontId="3" type="noConversion"/>
  </si>
  <si>
    <t>战吼技能</t>
    <phoneticPr fontId="3" type="noConversion"/>
  </si>
  <si>
    <t>亡语技能</t>
    <phoneticPr fontId="3" type="noConversion"/>
  </si>
  <si>
    <r>
      <t>出场时，对大范围敌军造成伤害，并眩晕1</t>
    </r>
    <r>
      <rPr>
        <sz val="11"/>
        <color theme="1"/>
        <rFont val="等线"/>
        <family val="2"/>
        <scheme val="minor"/>
      </rPr>
      <t>.5秒</t>
    </r>
    <phoneticPr fontId="3" type="noConversion"/>
  </si>
  <si>
    <t>范围内友军远程输出单位，攻速提升25%</t>
    <phoneticPr fontId="3" type="noConversion"/>
  </si>
  <si>
    <t>出场时，为范围内友军建立灵魂连接。此后，如果友军受到伤害，该伤害由酒桶承受</t>
    <phoneticPr fontId="3" type="noConversion"/>
  </si>
  <si>
    <t>每7秒吞噬一个5费(包含)以下的敌方单位，30秒消化（消化期间也可吞噬）</t>
    <phoneticPr fontId="3" type="noConversion"/>
  </si>
  <si>
    <t>范围内友军免伤+10%</t>
    <phoneticPr fontId="3" type="noConversion"/>
  </si>
  <si>
    <t>生命低于50%时，吸血翻倍</t>
    <phoneticPr fontId="3" type="noConversion"/>
  </si>
  <si>
    <r>
      <t>C</t>
    </r>
    <r>
      <rPr>
        <sz val="11"/>
        <color theme="1"/>
        <rFont val="等线"/>
        <family val="2"/>
        <scheme val="minor"/>
      </rPr>
      <t>D5秒，为友军施加回春。一个持续2.5秒的回血hot</t>
    </r>
    <phoneticPr fontId="3" type="noConversion"/>
  </si>
  <si>
    <t>出场隐形，攻击敌方单位后显形</t>
    <phoneticPr fontId="3" type="noConversion"/>
  </si>
  <si>
    <t>死后变成小种子，敌方单位路过种子时，会眩晕3秒，并受大量毒伤</t>
    <phoneticPr fontId="3" type="noConversion"/>
  </si>
  <si>
    <r>
      <t>C</t>
    </r>
    <r>
      <rPr>
        <sz val="11"/>
        <color theme="1"/>
        <rFont val="等线"/>
        <family val="2"/>
        <scheme val="minor"/>
      </rPr>
      <t>D5秒，电击敌方，造成1.5秒眩晕</t>
    </r>
    <phoneticPr fontId="3" type="noConversion"/>
  </si>
  <si>
    <r>
      <t>收到远程伤害降低5</t>
    </r>
    <r>
      <rPr>
        <sz val="11"/>
        <color theme="1"/>
        <rFont val="等线"/>
        <family val="2"/>
        <scheme val="minor"/>
      </rPr>
      <t>0%</t>
    </r>
    <phoneticPr fontId="3" type="noConversion"/>
  </si>
  <si>
    <t>诅咒，敌方单位死后召唤出超强的黑肥肥</t>
    <phoneticPr fontId="3" type="noConversion"/>
  </si>
  <si>
    <t>每5秒为友军施加一个护盾</t>
    <phoneticPr fontId="3" type="noConversion"/>
  </si>
  <si>
    <t>生命值低于30%时，进入另一个位面，无法被敌方单位攻击（能受到AOE伤害），持续5秒</t>
    <phoneticPr fontId="3" type="noConversion"/>
  </si>
  <si>
    <t>控制一个敌方单位，直到魅魔死去</t>
    <phoneticPr fontId="3" type="noConversion"/>
  </si>
  <si>
    <t>变成一个无敌的武士亡魂，然而移动速度很缓慢，只持续7秒</t>
    <phoneticPr fontId="3" type="noConversion"/>
  </si>
  <si>
    <t>出场会快速沿直线滚动，直到碰到敌方单位后停止</t>
    <phoneticPr fontId="3" type="noConversion"/>
  </si>
  <si>
    <t>远距离单体高伤害法术，并提升自身攻速移速，持续5秒</t>
    <phoneticPr fontId="3" type="noConversion"/>
  </si>
  <si>
    <r>
      <t>使敌方受治疗降低5</t>
    </r>
    <r>
      <rPr>
        <sz val="11"/>
        <color theme="1"/>
        <rFont val="等线"/>
        <family val="2"/>
        <scheme val="minor"/>
      </rPr>
      <t>0%，受到伤害提升30%</t>
    </r>
    <phoneticPr fontId="3" type="noConversion"/>
  </si>
  <si>
    <t>拉人，减速</t>
    <phoneticPr fontId="3" type="noConversion"/>
  </si>
  <si>
    <r>
      <t>把7码范围内敌军拉到身边，并减速</t>
    </r>
    <r>
      <rPr>
        <sz val="11"/>
        <color theme="1"/>
        <rFont val="等线"/>
        <family val="2"/>
        <scheme val="minor"/>
      </rPr>
      <t>1.5秒</t>
    </r>
    <phoneticPr fontId="3" type="noConversion"/>
  </si>
  <si>
    <r>
      <t>受到治疗效果提升5</t>
    </r>
    <r>
      <rPr>
        <sz val="11"/>
        <color theme="1"/>
        <rFont val="等线"/>
        <family val="2"/>
        <scheme val="minor"/>
      </rPr>
      <t>0%</t>
    </r>
    <phoneticPr fontId="3" type="noConversion"/>
  </si>
  <si>
    <r>
      <t>血量低于5</t>
    </r>
    <r>
      <rPr>
        <sz val="11"/>
        <color theme="1"/>
        <rFont val="等线"/>
        <family val="2"/>
        <scheme val="minor"/>
      </rPr>
      <t>0%时，攻速和移速翻倍</t>
    </r>
    <phoneticPr fontId="3" type="noConversion"/>
  </si>
  <si>
    <t>1阶竞技场</t>
  </si>
  <si>
    <t>1阶竞技场</t>
    <phoneticPr fontId="3" type="noConversion"/>
  </si>
  <si>
    <t>2阶竞技场</t>
  </si>
  <si>
    <t>2阶竞技场</t>
    <phoneticPr fontId="3" type="noConversion"/>
  </si>
  <si>
    <t>4阶竞技场</t>
  </si>
  <si>
    <t>3阶竞技场</t>
  </si>
  <si>
    <t>3阶竞技场</t>
    <phoneticPr fontId="3" type="noConversion"/>
  </si>
  <si>
    <t>4阶竞技场</t>
    <phoneticPr fontId="3" type="noConversion"/>
  </si>
  <si>
    <t>5阶竞技场</t>
  </si>
  <si>
    <t>5阶竞技场</t>
    <phoneticPr fontId="3" type="noConversion"/>
  </si>
  <si>
    <t>6阶竞技场</t>
  </si>
  <si>
    <t>6阶竞技场</t>
    <phoneticPr fontId="3" type="noConversion"/>
  </si>
  <si>
    <t>主要来源</t>
    <phoneticPr fontId="3" type="noConversion"/>
  </si>
  <si>
    <t>7阶竞技场</t>
  </si>
  <si>
    <t>7阶竞技场</t>
    <phoneticPr fontId="3" type="noConversion"/>
  </si>
  <si>
    <t>英雄-嘣</t>
    <phoneticPr fontId="3" type="noConversion"/>
  </si>
  <si>
    <t>城堡</t>
    <phoneticPr fontId="3" type="noConversion"/>
  </si>
  <si>
    <t>暴走兔-战</t>
    <phoneticPr fontId="3" type="noConversion"/>
  </si>
  <si>
    <t>暴走兔-弓</t>
    <phoneticPr fontId="3" type="noConversion"/>
  </si>
  <si>
    <t>寒冬之巅</t>
    <phoneticPr fontId="3" type="noConversion"/>
  </si>
  <si>
    <t>肥肥蛮兵</t>
    <phoneticPr fontId="3" type="noConversion"/>
  </si>
  <si>
    <t>不归荒漠</t>
    <phoneticPr fontId="3" type="noConversion"/>
  </si>
  <si>
    <t>普攻施加活性炸弹，使之死后爆炸，群体直伤</t>
    <phoneticPr fontId="3" type="noConversion"/>
  </si>
  <si>
    <t>远程单体输出</t>
    <phoneticPr fontId="3" type="noConversion"/>
  </si>
  <si>
    <t>对远程范围内伤害造成大量伤害</t>
    <phoneticPr fontId="3" type="noConversion"/>
  </si>
  <si>
    <t>CD6S，释放一次大范围眩晕技能，眩晕持续1.5秒</t>
    <phoneticPr fontId="3" type="noConversion"/>
  </si>
  <si>
    <t>范围伤害</t>
    <phoneticPr fontId="3" type="noConversion"/>
  </si>
  <si>
    <t>CD4S，射出一个致命毒箭，伤害很高，毒4秒</t>
    <phoneticPr fontId="3" type="noConversion"/>
  </si>
  <si>
    <t>勇士培养</t>
    <phoneticPr fontId="3" type="noConversion"/>
  </si>
  <si>
    <t>途径</t>
    <phoneticPr fontId="3" type="noConversion"/>
  </si>
  <si>
    <t>收益</t>
    <phoneticPr fontId="3" type="noConversion"/>
  </si>
  <si>
    <t>消耗</t>
    <phoneticPr fontId="3" type="noConversion"/>
  </si>
  <si>
    <t>截图</t>
    <phoneticPr fontId="3" type="noConversion"/>
  </si>
  <si>
    <t>升级</t>
    <phoneticPr fontId="3" type="noConversion"/>
  </si>
  <si>
    <t>进阶</t>
    <phoneticPr fontId="3" type="noConversion"/>
  </si>
  <si>
    <r>
      <t>每级生命和攻击提高3</t>
    </r>
    <r>
      <rPr>
        <sz val="11"/>
        <color theme="1"/>
        <rFont val="等线"/>
        <family val="2"/>
        <scheme val="minor"/>
      </rPr>
      <t>%</t>
    </r>
    <phoneticPr fontId="3" type="noConversion"/>
  </si>
  <si>
    <r>
      <t>每阶生命和攻击提高1</t>
    </r>
    <r>
      <rPr>
        <sz val="11"/>
        <color theme="1"/>
        <rFont val="等线"/>
        <family val="2"/>
        <scheme val="minor"/>
      </rPr>
      <t>2%</t>
    </r>
    <phoneticPr fontId="3" type="noConversion"/>
  </si>
  <si>
    <t>经验药水</t>
    <phoneticPr fontId="3" type="noConversion"/>
  </si>
  <si>
    <t>特定伙伴碎片
突破材料
金币</t>
    <phoneticPr fontId="3" type="noConversion"/>
  </si>
  <si>
    <t>其他</t>
    <phoneticPr fontId="3" type="noConversion"/>
  </si>
  <si>
    <t>升级主角</t>
    <phoneticPr fontId="3" type="noConversion"/>
  </si>
  <si>
    <t>主角培养</t>
    <phoneticPr fontId="3" type="noConversion"/>
  </si>
  <si>
    <t>进阶主角</t>
    <phoneticPr fontId="3" type="noConversion"/>
  </si>
  <si>
    <t>学习/进阶法术</t>
    <phoneticPr fontId="3" type="noConversion"/>
  </si>
  <si>
    <r>
      <t>主角和护卫的生命和攻击提升3</t>
    </r>
    <r>
      <rPr>
        <sz val="11"/>
        <color theme="1"/>
        <rFont val="等线"/>
        <family val="2"/>
        <scheme val="minor"/>
      </rPr>
      <t>%</t>
    </r>
    <phoneticPr fontId="3" type="noConversion"/>
  </si>
  <si>
    <r>
      <t>主角和护卫的生命和攻击提升1</t>
    </r>
    <r>
      <rPr>
        <sz val="11"/>
        <color theme="1"/>
        <rFont val="等线"/>
        <family val="2"/>
        <scheme val="minor"/>
      </rPr>
      <t>2</t>
    </r>
    <r>
      <rPr>
        <sz val="11"/>
        <color theme="1"/>
        <rFont val="等线"/>
        <family val="2"/>
        <scheme val="minor"/>
      </rPr>
      <t>%</t>
    </r>
    <phoneticPr fontId="3" type="noConversion"/>
  </si>
  <si>
    <t>王者徽记，英雄徽章</t>
    <phoneticPr fontId="3" type="noConversion"/>
  </si>
  <si>
    <t>随着经验增长自动升级</t>
    <phoneticPr fontId="3" type="noConversion"/>
  </si>
  <si>
    <r>
      <t>技能伤害每级提升2</t>
    </r>
    <r>
      <rPr>
        <sz val="11"/>
        <color theme="1"/>
        <rFont val="等线"/>
        <family val="2"/>
        <scheme val="minor"/>
      </rPr>
      <t>5%或其他等值效果</t>
    </r>
    <phoneticPr fontId="3" type="noConversion"/>
  </si>
  <si>
    <t>法术书，2种元素</t>
    <phoneticPr fontId="3" type="noConversion"/>
  </si>
  <si>
    <t>资源获取</t>
    <phoneticPr fontId="3" type="noConversion"/>
  </si>
  <si>
    <t>产出</t>
    <phoneticPr fontId="3" type="noConversion"/>
  </si>
  <si>
    <t>竞技场开宝箱</t>
    <phoneticPr fontId="3" type="noConversion"/>
  </si>
  <si>
    <t>悬赏任务</t>
    <phoneticPr fontId="3" type="noConversion"/>
  </si>
  <si>
    <t>熔炉生产</t>
    <phoneticPr fontId="3" type="noConversion"/>
  </si>
  <si>
    <t>制造</t>
    <phoneticPr fontId="3" type="noConversion"/>
  </si>
  <si>
    <t>活动领奖</t>
    <phoneticPr fontId="3" type="noConversion"/>
  </si>
  <si>
    <t>蓝晶石，金币</t>
    <phoneticPr fontId="3" type="noConversion"/>
  </si>
  <si>
    <t>主角经验，经验药，突破石头，伙伴碎片</t>
    <phoneticPr fontId="3" type="noConversion"/>
  </si>
  <si>
    <t>商店购买</t>
    <phoneticPr fontId="3" type="noConversion"/>
  </si>
  <si>
    <t>竞技场开箱次数</t>
    <phoneticPr fontId="3" type="noConversion"/>
  </si>
  <si>
    <t>时间</t>
    <phoneticPr fontId="3" type="noConversion"/>
  </si>
  <si>
    <t>肝</t>
    <phoneticPr fontId="3" type="noConversion"/>
  </si>
  <si>
    <t>要求特定伙伴</t>
    <phoneticPr fontId="3" type="noConversion"/>
  </si>
  <si>
    <t>氪</t>
    <phoneticPr fontId="3" type="noConversion"/>
  </si>
  <si>
    <t>动动手指</t>
    <phoneticPr fontId="3" type="noConversion"/>
  </si>
  <si>
    <t>碎片，金币，王者徽记</t>
    <phoneticPr fontId="3" type="noConversion"/>
  </si>
  <si>
    <t>升级熔炉可提升产量，但消耗大量金币</t>
    <phoneticPr fontId="3" type="noConversion"/>
  </si>
  <si>
    <t>金币，蓝晶石，体力</t>
    <phoneticPr fontId="3" type="noConversion"/>
  </si>
  <si>
    <t>日常任务/成就任务</t>
    <phoneticPr fontId="3" type="noConversion"/>
  </si>
  <si>
    <t>主角经验，经验药，钻石，金币，蓝晶石</t>
    <phoneticPr fontId="3" type="noConversion"/>
  </si>
  <si>
    <t>日常任务只产出经验药和主角经验</t>
    <phoneticPr fontId="3" type="noConversion"/>
  </si>
  <si>
    <t>组队副本</t>
    <phoneticPr fontId="3" type="noConversion"/>
  </si>
  <si>
    <t>组队本次数</t>
    <phoneticPr fontId="3" type="noConversion"/>
  </si>
  <si>
    <t>竞技场每5小时回复一次，中午晚上各送一次，还可以花钻石购买</t>
    <phoneticPr fontId="3" type="noConversion"/>
  </si>
  <si>
    <t>制造伙伴魂晶并不合算，玩家在体力富余时可以制造</t>
    <phoneticPr fontId="3" type="noConversion"/>
  </si>
  <si>
    <t>法术书，元素，特定伙伴碎片，经验</t>
    <phoneticPr fontId="3" type="noConversion"/>
  </si>
  <si>
    <t>法术书，法术书碎片，金币，王者徽记</t>
    <phoneticPr fontId="3" type="noConversion"/>
  </si>
  <si>
    <t>数值模型</t>
    <phoneticPr fontId="3" type="noConversion"/>
  </si>
  <si>
    <t>定位</t>
    <phoneticPr fontId="3" type="noConversion"/>
  </si>
  <si>
    <t>刺客</t>
  </si>
  <si>
    <t>刺客</t>
    <phoneticPr fontId="3" type="noConversion"/>
  </si>
  <si>
    <t>卡牌总数</t>
    <phoneticPr fontId="3" type="noConversion"/>
  </si>
  <si>
    <t>英雄总数</t>
    <phoneticPr fontId="3" type="noConversion"/>
  </si>
  <si>
    <t>伙伴总数</t>
    <phoneticPr fontId="3" type="noConversion"/>
  </si>
  <si>
    <t>费用</t>
    <phoneticPr fontId="3" type="noConversion"/>
  </si>
  <si>
    <t>伙伴</t>
    <phoneticPr fontId="3" type="noConversion"/>
  </si>
  <si>
    <t>盖亚</t>
    <phoneticPr fontId="3" type="noConversion"/>
  </si>
  <si>
    <t>泰坦</t>
    <phoneticPr fontId="3" type="noConversion"/>
  </si>
  <si>
    <t>中立</t>
    <phoneticPr fontId="3" type="noConversion"/>
  </si>
  <si>
    <t>总数量</t>
    <phoneticPr fontId="3" type="noConversion"/>
  </si>
  <si>
    <t>伙伴种族总览</t>
    <phoneticPr fontId="3" type="noConversion"/>
  </si>
  <si>
    <t>伙伴品质总览</t>
    <phoneticPr fontId="3" type="noConversion"/>
  </si>
  <si>
    <t>伙伴数值模型总览</t>
    <phoneticPr fontId="3" type="noConversion"/>
  </si>
  <si>
    <t>T</t>
    <phoneticPr fontId="3" type="noConversion"/>
  </si>
  <si>
    <t>战士</t>
    <phoneticPr fontId="3" type="noConversion"/>
  </si>
  <si>
    <t>刺客</t>
    <phoneticPr fontId="3" type="noConversion"/>
  </si>
  <si>
    <t>游侠</t>
    <phoneticPr fontId="3" type="noConversion"/>
  </si>
  <si>
    <t>射手</t>
    <phoneticPr fontId="3" type="noConversion"/>
  </si>
  <si>
    <t>巫师</t>
    <phoneticPr fontId="3" type="noConversion"/>
  </si>
  <si>
    <t>治疗</t>
    <phoneticPr fontId="3" type="noConversion"/>
  </si>
  <si>
    <t>定位</t>
    <phoneticPr fontId="3" type="noConversion"/>
  </si>
  <si>
    <t>防御型</t>
  </si>
  <si>
    <t>防御型</t>
    <phoneticPr fontId="3" type="noConversion"/>
  </si>
  <si>
    <t>近战输出</t>
  </si>
  <si>
    <t>近战输出</t>
    <phoneticPr fontId="3" type="noConversion"/>
  </si>
  <si>
    <t>远程输出</t>
  </si>
  <si>
    <t>远程输出</t>
    <phoneticPr fontId="3" type="noConversion"/>
  </si>
  <si>
    <t>辅助</t>
  </si>
  <si>
    <t>辅助</t>
    <phoneticPr fontId="3" type="noConversion"/>
  </si>
  <si>
    <t>轰炸机</t>
    <phoneticPr fontId="3" type="noConversion"/>
  </si>
  <si>
    <t>伙伴定位</t>
    <phoneticPr fontId="3" type="noConversion"/>
  </si>
  <si>
    <t>英雄定位总览</t>
    <phoneticPr fontId="3" type="noConversion"/>
  </si>
  <si>
    <t>费用</t>
    <phoneticPr fontId="3" type="noConversion"/>
  </si>
  <si>
    <t>3(+2)</t>
    <phoneticPr fontId="3" type="noConversion"/>
  </si>
  <si>
    <t>挨个上毒，提升DPS</t>
    <phoneticPr fontId="3" type="noConversion"/>
  </si>
  <si>
    <t>近战输出，激怒，伤人伤己</t>
    <phoneticPr fontId="3" type="noConversion"/>
  </si>
  <si>
    <t>经验</t>
    <phoneticPr fontId="3" type="noConversion"/>
  </si>
  <si>
    <t>等级</t>
    <phoneticPr fontId="3" type="noConversion"/>
  </si>
  <si>
    <t>非R预计时间</t>
    <phoneticPr fontId="3" type="noConversion"/>
  </si>
  <si>
    <t>小R预计时间</t>
    <phoneticPr fontId="3" type="noConversion"/>
  </si>
  <si>
    <t>所需经验</t>
    <phoneticPr fontId="3" type="noConversion"/>
  </si>
  <si>
    <t>中R预计时间</t>
    <phoneticPr fontId="3" type="noConversion"/>
  </si>
  <si>
    <t>每日体力</t>
    <phoneticPr fontId="3" type="noConversion"/>
  </si>
  <si>
    <t>每日任务</t>
    <phoneticPr fontId="3" type="noConversion"/>
  </si>
  <si>
    <t>每日经验</t>
    <phoneticPr fontId="3" type="noConversion"/>
  </si>
  <si>
    <t>总时间</t>
    <phoneticPr fontId="3" type="noConversion"/>
  </si>
  <si>
    <t>经验统计</t>
    <phoneticPr fontId="3" type="noConversion"/>
  </si>
  <si>
    <t>大药</t>
    <phoneticPr fontId="3" type="noConversion"/>
  </si>
  <si>
    <t>小药</t>
    <phoneticPr fontId="3" type="noConversion"/>
  </si>
  <si>
    <t>中药</t>
    <phoneticPr fontId="3" type="noConversion"/>
  </si>
  <si>
    <t>药品名称</t>
    <phoneticPr fontId="3" type="noConversion"/>
  </si>
  <si>
    <t>体力</t>
    <phoneticPr fontId="3" type="noConversion"/>
  </si>
  <si>
    <t>勇士经验</t>
    <phoneticPr fontId="3" type="noConversion"/>
  </si>
  <si>
    <t>日经产出</t>
    <phoneticPr fontId="3" type="noConversion"/>
  </si>
  <si>
    <t>勇士等级</t>
    <phoneticPr fontId="3" type="noConversion"/>
  </si>
  <si>
    <t>勇士需求经验</t>
    <phoneticPr fontId="3" type="noConversion"/>
  </si>
  <si>
    <t>需要时间前</t>
    <phoneticPr fontId="3" type="noConversion"/>
  </si>
  <si>
    <t>需要时间中</t>
    <phoneticPr fontId="3" type="noConversion"/>
  </si>
  <si>
    <t>需要时间后</t>
    <phoneticPr fontId="3" type="noConversion"/>
  </si>
  <si>
    <t>碎片投放</t>
    <phoneticPr fontId="3" type="noConversion"/>
  </si>
  <si>
    <t>每日投放</t>
    <phoneticPr fontId="3" type="noConversion"/>
  </si>
  <si>
    <t>每抽投放</t>
    <phoneticPr fontId="3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</si>
</sst>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0.00_);[Red]\(0.00\)"/>
  </numFmts>
  <fonts count="6" x14ac:knownFonts="1">
    <font>
      <sz val="11"/>
      <color theme="1"/>
      <name val="等线"/>
      <family val="2"/>
      <scheme val="minor"/>
    </font>
    <font>
      <sz val="11"/>
      <color theme="1"/>
      <name val="等线"/>
      <family val="2"/>
      <charset val="134"/>
      <scheme val="minor"/>
    </font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theme="1"/>
      <name val="等线 Light"/>
      <family val="2"/>
      <scheme val="major"/>
    </font>
    <font>
      <sz val="16"/>
      <color theme="1"/>
      <name val="等线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D0D0AC"/>
        <bgColor indexed="64"/>
      </patternFill>
    </fill>
    <fill>
      <patternFill patternType="solid">
        <fgColor rgb="FF34AAC2"/>
        <bgColor indexed="64"/>
      </patternFill>
    </fill>
    <fill>
      <patternFill patternType="solid">
        <fgColor rgb="FF8A4ABA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267D"/>
        <bgColor indexed="64"/>
      </patternFill>
    </fill>
    <fill>
      <patternFill patternType="solid">
        <fgColor rgb="FFC1E10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0" tint="-0.14999847407452621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</borders>
  <cellStyleXfs count="8">
    <xf numFmtId="0" fontId="0" fillId="0" borderId="0"/>
    <xf numFmtId="0" fontId="1" fillId="0" borderId="0">
      <alignment vertical="center"/>
    </xf>
    <xf numFmtId="0" fontId="2" fillId="5" borderId="1" applyFont="0">
      <alignment horizontal="center" vertical="center" wrapText="1"/>
    </xf>
    <xf numFmtId="0" fontId="5" fillId="0" borderId="2">
      <alignment horizontal="center" vertical="center"/>
    </xf>
    <xf numFmtId="0" fontId="2" fillId="0" borderId="1">
      <alignment horizontal="center" vertical="center" wrapText="1"/>
    </xf>
    <xf numFmtId="0" fontId="2" fillId="0" borderId="1">
      <alignment vertical="top" wrapText="1"/>
    </xf>
    <xf numFmtId="0" fontId="2" fillId="12" borderId="1">
      <alignment horizontal="center" vertical="center" wrapText="1"/>
    </xf>
    <xf numFmtId="0" fontId="4" fillId="6" borderId="1">
      <alignment horizontal="center" vertical="center" shrinkToFit="1"/>
    </xf>
  </cellStyleXfs>
  <cellXfs count="27">
    <xf numFmtId="0" fontId="0" fillId="0" borderId="0" xfId="0"/>
    <xf numFmtId="0" fontId="1" fillId="2" borderId="0" xfId="1" applyFont="1" applyFill="1" applyAlignment="1">
      <alignment horizontal="center" vertical="center"/>
    </xf>
    <xf numFmtId="0" fontId="1" fillId="3" borderId="0" xfId="1" applyFont="1" applyFill="1" applyAlignment="1">
      <alignment horizontal="center" vertical="center"/>
    </xf>
    <xf numFmtId="0" fontId="1" fillId="4" borderId="0" xfId="1" applyFont="1" applyFill="1" applyAlignment="1">
      <alignment horizontal="center" vertical="center"/>
    </xf>
    <xf numFmtId="0" fontId="4" fillId="5" borderId="1" xfId="2" applyFont="1">
      <alignment horizontal="center" vertical="center" wrapText="1"/>
    </xf>
    <xf numFmtId="0" fontId="5" fillId="0" borderId="2" xfId="3" applyAlignment="1">
      <alignment vertical="center"/>
    </xf>
    <xf numFmtId="0" fontId="5" fillId="0" borderId="2" xfId="3">
      <alignment horizontal="center" vertical="center"/>
    </xf>
    <xf numFmtId="0" fontId="2" fillId="5" borderId="1" xfId="2">
      <alignment horizontal="center" vertical="center" wrapText="1"/>
    </xf>
    <xf numFmtId="0" fontId="1" fillId="6" borderId="0" xfId="1" applyFont="1" applyFill="1" applyAlignment="1">
      <alignment horizontal="center" vertical="center"/>
    </xf>
    <xf numFmtId="0" fontId="1" fillId="7" borderId="0" xfId="1" applyFont="1" applyFill="1" applyAlignment="1">
      <alignment horizontal="center" vertical="center"/>
    </xf>
    <xf numFmtId="0" fontId="1" fillId="8" borderId="0" xfId="1" applyFont="1" applyFill="1" applyAlignment="1">
      <alignment horizontal="center" vertical="center"/>
    </xf>
    <xf numFmtId="0" fontId="0" fillId="5" borderId="1" xfId="2" applyFont="1">
      <alignment horizontal="center" vertical="center" wrapText="1"/>
    </xf>
    <xf numFmtId="0" fontId="2" fillId="0" borderId="1" xfId="4">
      <alignment horizontal="center" vertical="center" wrapText="1"/>
    </xf>
    <xf numFmtId="0" fontId="0" fillId="0" borderId="1" xfId="4" applyFont="1">
      <alignment horizontal="center" vertical="center" wrapText="1"/>
    </xf>
    <xf numFmtId="0" fontId="2" fillId="9" borderId="1" xfId="5" applyFill="1">
      <alignment vertical="top" wrapText="1"/>
    </xf>
    <xf numFmtId="0" fontId="0" fillId="6" borderId="1" xfId="5" applyFont="1" applyFill="1">
      <alignment vertical="top" wrapText="1"/>
    </xf>
    <xf numFmtId="0" fontId="0" fillId="10" borderId="1" xfId="5" applyFont="1" applyFill="1">
      <alignment vertical="top" wrapText="1"/>
    </xf>
    <xf numFmtId="0" fontId="0" fillId="11" borderId="1" xfId="5" applyFont="1" applyFill="1">
      <alignment vertical="top" wrapText="1"/>
    </xf>
    <xf numFmtId="0" fontId="2" fillId="0" borderId="3" xfId="4" applyFill="1" applyBorder="1">
      <alignment horizontal="center" vertical="center" wrapText="1"/>
    </xf>
    <xf numFmtId="0" fontId="0" fillId="0" borderId="1" xfId="5" applyFont="1">
      <alignment vertical="top" wrapText="1"/>
    </xf>
    <xf numFmtId="0" fontId="2" fillId="12" borderId="1" xfId="6">
      <alignment horizontal="center" vertical="center" wrapText="1"/>
    </xf>
    <xf numFmtId="0" fontId="2" fillId="0" borderId="1" xfId="5">
      <alignment vertical="top" wrapText="1"/>
    </xf>
    <xf numFmtId="0" fontId="4" fillId="6" borderId="1" xfId="7" applyAlignment="1">
      <alignment horizontal="left" vertical="top" shrinkToFit="1"/>
    </xf>
    <xf numFmtId="0" fontId="5" fillId="0" borderId="2" xfId="3">
      <alignment horizontal="center" vertical="center"/>
    </xf>
    <xf numFmtId="176" fontId="2" fillId="0" borderId="1" xfId="4" applyNumberFormat="1">
      <alignment horizontal="center" vertical="center" wrapText="1"/>
    </xf>
    <xf numFmtId="0" fontId="4" fillId="6" borderId="1" xfId="7">
      <alignment horizontal="center" vertical="center" shrinkToFit="1"/>
    </xf>
    <xf numFmtId="0" fontId="2" fillId="0" borderId="1" xfId="4" applyNumberFormat="1">
      <alignment horizontal="center" vertical="center" wrapText="1"/>
    </xf>
  </cellXfs>
  <cellStyles count="8">
    <cellStyle name="Grid" xfId="5"/>
    <cellStyle name="Grid_Center" xfId="4"/>
    <cellStyle name="常规" xfId="0" builtinId="0"/>
    <cellStyle name="常规 2" xfId="1"/>
    <cellStyle name="大标题" xfId="3"/>
    <cellStyle name="因变Grid" xfId="6"/>
    <cellStyle name="英文标题" xfId="7"/>
    <cellStyle name="中文标题" xfId="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56.png"/><Relationship Id="rId13" Type="http://schemas.openxmlformats.org/officeDocument/2006/relationships/image" Target="../media/image61.png"/><Relationship Id="rId3" Type="http://schemas.openxmlformats.org/officeDocument/2006/relationships/image" Target="../media/image51.png"/><Relationship Id="rId7" Type="http://schemas.openxmlformats.org/officeDocument/2006/relationships/image" Target="../media/image55.png"/><Relationship Id="rId12" Type="http://schemas.openxmlformats.org/officeDocument/2006/relationships/image" Target="../media/image60.png"/><Relationship Id="rId2" Type="http://schemas.openxmlformats.org/officeDocument/2006/relationships/image" Target="../media/image50.png"/><Relationship Id="rId1" Type="http://schemas.openxmlformats.org/officeDocument/2006/relationships/image" Target="../media/image49.png"/><Relationship Id="rId6" Type="http://schemas.openxmlformats.org/officeDocument/2006/relationships/image" Target="../media/image54.png"/><Relationship Id="rId11" Type="http://schemas.openxmlformats.org/officeDocument/2006/relationships/image" Target="../media/image59.png"/><Relationship Id="rId5" Type="http://schemas.openxmlformats.org/officeDocument/2006/relationships/image" Target="../media/image53.png"/><Relationship Id="rId15" Type="http://schemas.openxmlformats.org/officeDocument/2006/relationships/image" Target="../media/image63.png"/><Relationship Id="rId10" Type="http://schemas.openxmlformats.org/officeDocument/2006/relationships/image" Target="../media/image58.png"/><Relationship Id="rId4" Type="http://schemas.openxmlformats.org/officeDocument/2006/relationships/image" Target="../media/image52.png"/><Relationship Id="rId9" Type="http://schemas.openxmlformats.org/officeDocument/2006/relationships/image" Target="../media/image57.png"/><Relationship Id="rId14" Type="http://schemas.openxmlformats.org/officeDocument/2006/relationships/image" Target="../media/image6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28574</xdr:colOff>
      <xdr:row>2</xdr:row>
      <xdr:rowOff>180974</xdr:rowOff>
    </xdr:from>
    <xdr:to>
      <xdr:col>2</xdr:col>
      <xdr:colOff>14073</xdr:colOff>
      <xdr:row>4</xdr:row>
      <xdr:rowOff>9525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57274" y="619124"/>
          <a:ext cx="1080874" cy="771526"/>
        </a:xfrm>
        <a:prstGeom prst="rect">
          <a:avLst/>
        </a:prstGeom>
      </xdr:spPr>
    </xdr:pic>
    <xdr:clientData/>
  </xdr:twoCellAnchor>
  <xdr:twoCellAnchor>
    <xdr:from>
      <xdr:col>1</xdr:col>
      <xdr:colOff>28577</xdr:colOff>
      <xdr:row>4</xdr:row>
      <xdr:rowOff>0</xdr:rowOff>
    </xdr:from>
    <xdr:to>
      <xdr:col>2</xdr:col>
      <xdr:colOff>28575</xdr:colOff>
      <xdr:row>5</xdr:row>
      <xdr:rowOff>24045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57277" y="1381125"/>
          <a:ext cx="1228723" cy="747945"/>
        </a:xfrm>
        <a:prstGeom prst="rect">
          <a:avLst/>
        </a:prstGeom>
      </xdr:spPr>
    </xdr:pic>
    <xdr:clientData/>
  </xdr:twoCellAnchor>
  <xdr:twoCellAnchor>
    <xdr:from>
      <xdr:col>1</xdr:col>
      <xdr:colOff>28574</xdr:colOff>
      <xdr:row>4</xdr:row>
      <xdr:rowOff>704851</xdr:rowOff>
    </xdr:from>
    <xdr:to>
      <xdr:col>2</xdr:col>
      <xdr:colOff>19050</xdr:colOff>
      <xdr:row>6</xdr:row>
      <xdr:rowOff>380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7274" y="2085976"/>
          <a:ext cx="1085851" cy="781429"/>
        </a:xfrm>
        <a:prstGeom prst="rect">
          <a:avLst/>
        </a:prstGeom>
      </xdr:spPr>
    </xdr:pic>
    <xdr:clientData/>
  </xdr:twoCellAnchor>
  <xdr:twoCellAnchor>
    <xdr:from>
      <xdr:col>1</xdr:col>
      <xdr:colOff>19050</xdr:colOff>
      <xdr:row>6</xdr:row>
      <xdr:rowOff>9525</xdr:rowOff>
    </xdr:from>
    <xdr:to>
      <xdr:col>2</xdr:col>
      <xdr:colOff>9525</xdr:colOff>
      <xdr:row>7</xdr:row>
      <xdr:rowOff>16268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47750" y="2876550"/>
          <a:ext cx="1085850" cy="768743"/>
        </a:xfrm>
        <a:prstGeom prst="rect">
          <a:avLst/>
        </a:prstGeom>
      </xdr:spPr>
    </xdr:pic>
    <xdr:clientData/>
  </xdr:twoCellAnchor>
  <xdr:twoCellAnchor>
    <xdr:from>
      <xdr:col>1</xdr:col>
      <xdr:colOff>19051</xdr:colOff>
      <xdr:row>7</xdr:row>
      <xdr:rowOff>9524</xdr:rowOff>
    </xdr:from>
    <xdr:to>
      <xdr:col>2</xdr:col>
      <xdr:colOff>19050</xdr:colOff>
      <xdr:row>8</xdr:row>
      <xdr:rowOff>28573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47751" y="3638549"/>
          <a:ext cx="1171574" cy="781049"/>
        </a:xfrm>
        <a:prstGeom prst="rect">
          <a:avLst/>
        </a:prstGeom>
      </xdr:spPr>
    </xdr:pic>
    <xdr:clientData/>
  </xdr:twoCellAnchor>
  <xdr:twoCellAnchor>
    <xdr:from>
      <xdr:col>1</xdr:col>
      <xdr:colOff>9526</xdr:colOff>
      <xdr:row>8</xdr:row>
      <xdr:rowOff>0</xdr:rowOff>
    </xdr:from>
    <xdr:to>
      <xdr:col>2</xdr:col>
      <xdr:colOff>19050</xdr:colOff>
      <xdr:row>9</xdr:row>
      <xdr:rowOff>26861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038226" y="4391025"/>
          <a:ext cx="1219199" cy="788861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8</xdr:row>
      <xdr:rowOff>723900</xdr:rowOff>
    </xdr:from>
    <xdr:to>
      <xdr:col>2</xdr:col>
      <xdr:colOff>19050</xdr:colOff>
      <xdr:row>10</xdr:row>
      <xdr:rowOff>31750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28700" y="5114925"/>
          <a:ext cx="1247775" cy="831850"/>
        </a:xfrm>
        <a:prstGeom prst="rect">
          <a:avLst/>
        </a:prstGeom>
      </xdr:spPr>
    </xdr:pic>
    <xdr:clientData/>
  </xdr:twoCellAnchor>
  <xdr:twoCellAnchor>
    <xdr:from>
      <xdr:col>0</xdr:col>
      <xdr:colOff>971550</xdr:colOff>
      <xdr:row>10</xdr:row>
      <xdr:rowOff>9525</xdr:rowOff>
    </xdr:from>
    <xdr:to>
      <xdr:col>2</xdr:col>
      <xdr:colOff>47624</xdr:colOff>
      <xdr:row>11</xdr:row>
      <xdr:rowOff>9524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71550" y="5924550"/>
          <a:ext cx="1333499" cy="761999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10</xdr:row>
      <xdr:rowOff>733425</xdr:rowOff>
    </xdr:from>
    <xdr:to>
      <xdr:col>2</xdr:col>
      <xdr:colOff>23813</xdr:colOff>
      <xdr:row>12</xdr:row>
      <xdr:rowOff>38100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38225" y="6648450"/>
          <a:ext cx="1243013" cy="82867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11</xdr:row>
      <xdr:rowOff>742950</xdr:rowOff>
    </xdr:from>
    <xdr:to>
      <xdr:col>2</xdr:col>
      <xdr:colOff>14288</xdr:colOff>
      <xdr:row>13</xdr:row>
      <xdr:rowOff>47625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028700" y="7419975"/>
          <a:ext cx="1243013" cy="828675"/>
        </a:xfrm>
        <a:prstGeom prst="rect">
          <a:avLst/>
        </a:prstGeom>
      </xdr:spPr>
    </xdr:pic>
    <xdr:clientData/>
  </xdr:twoCellAnchor>
  <xdr:twoCellAnchor>
    <xdr:from>
      <xdr:col>0</xdr:col>
      <xdr:colOff>1009650</xdr:colOff>
      <xdr:row>12</xdr:row>
      <xdr:rowOff>742950</xdr:rowOff>
    </xdr:from>
    <xdr:to>
      <xdr:col>2</xdr:col>
      <xdr:colOff>9525</xdr:colOff>
      <xdr:row>14</xdr:row>
      <xdr:rowOff>57150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009650" y="8181975"/>
          <a:ext cx="1257300" cy="838200"/>
        </a:xfrm>
        <a:prstGeom prst="rect">
          <a:avLst/>
        </a:prstGeom>
      </xdr:spPr>
    </xdr:pic>
    <xdr:clientData/>
  </xdr:twoCellAnchor>
  <xdr:twoCellAnchor>
    <xdr:from>
      <xdr:col>0</xdr:col>
      <xdr:colOff>1019175</xdr:colOff>
      <xdr:row>13</xdr:row>
      <xdr:rowOff>733425</xdr:rowOff>
    </xdr:from>
    <xdr:to>
      <xdr:col>2</xdr:col>
      <xdr:colOff>4763</xdr:colOff>
      <xdr:row>15</xdr:row>
      <xdr:rowOff>38100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019175" y="8934450"/>
          <a:ext cx="1243013" cy="82867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14</xdr:row>
      <xdr:rowOff>733426</xdr:rowOff>
    </xdr:from>
    <xdr:to>
      <xdr:col>2</xdr:col>
      <xdr:colOff>26932</xdr:colOff>
      <xdr:row>16</xdr:row>
      <xdr:rowOff>47626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28700" y="9696451"/>
          <a:ext cx="1255657" cy="838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15</xdr:row>
      <xdr:rowOff>733425</xdr:rowOff>
    </xdr:from>
    <xdr:to>
      <xdr:col>2</xdr:col>
      <xdr:colOff>42862</xdr:colOff>
      <xdr:row>17</xdr:row>
      <xdr:rowOff>57150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28700" y="10458450"/>
          <a:ext cx="1271587" cy="84772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16</xdr:row>
      <xdr:rowOff>723900</xdr:rowOff>
    </xdr:from>
    <xdr:to>
      <xdr:col>2</xdr:col>
      <xdr:colOff>16910</xdr:colOff>
      <xdr:row>18</xdr:row>
      <xdr:rowOff>28575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28700" y="11210925"/>
          <a:ext cx="1245635" cy="828675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17</xdr:row>
      <xdr:rowOff>733426</xdr:rowOff>
    </xdr:from>
    <xdr:to>
      <xdr:col>2</xdr:col>
      <xdr:colOff>28576</xdr:colOff>
      <xdr:row>19</xdr:row>
      <xdr:rowOff>47626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28701" y="11982451"/>
          <a:ext cx="1257300" cy="838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18</xdr:row>
      <xdr:rowOff>733425</xdr:rowOff>
    </xdr:from>
    <xdr:to>
      <xdr:col>2</xdr:col>
      <xdr:colOff>14288</xdr:colOff>
      <xdr:row>20</xdr:row>
      <xdr:rowOff>38100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28700" y="12744450"/>
          <a:ext cx="1243013" cy="828675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19</xdr:row>
      <xdr:rowOff>742951</xdr:rowOff>
    </xdr:from>
    <xdr:to>
      <xdr:col>2</xdr:col>
      <xdr:colOff>28576</xdr:colOff>
      <xdr:row>21</xdr:row>
      <xdr:rowOff>57151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028701" y="13515976"/>
          <a:ext cx="1257300" cy="838200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20</xdr:row>
      <xdr:rowOff>733426</xdr:rowOff>
    </xdr:from>
    <xdr:to>
      <xdr:col>2</xdr:col>
      <xdr:colOff>38100</xdr:colOff>
      <xdr:row>22</xdr:row>
      <xdr:rowOff>47626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038225" y="14268451"/>
          <a:ext cx="1257300" cy="838200"/>
        </a:xfrm>
        <a:prstGeom prst="rect">
          <a:avLst/>
        </a:prstGeom>
      </xdr:spPr>
    </xdr:pic>
    <xdr:clientData/>
  </xdr:twoCellAnchor>
  <xdr:twoCellAnchor>
    <xdr:from>
      <xdr:col>0</xdr:col>
      <xdr:colOff>1009650</xdr:colOff>
      <xdr:row>21</xdr:row>
      <xdr:rowOff>733426</xdr:rowOff>
    </xdr:from>
    <xdr:to>
      <xdr:col>2</xdr:col>
      <xdr:colOff>38100</xdr:colOff>
      <xdr:row>23</xdr:row>
      <xdr:rowOff>66676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009650" y="15030451"/>
          <a:ext cx="1285875" cy="857250"/>
        </a:xfrm>
        <a:prstGeom prst="rect">
          <a:avLst/>
        </a:prstGeom>
      </xdr:spPr>
    </xdr:pic>
    <xdr:clientData/>
  </xdr:twoCellAnchor>
  <xdr:twoCellAnchor>
    <xdr:from>
      <xdr:col>0</xdr:col>
      <xdr:colOff>1009649</xdr:colOff>
      <xdr:row>22</xdr:row>
      <xdr:rowOff>723901</xdr:rowOff>
    </xdr:from>
    <xdr:to>
      <xdr:col>2</xdr:col>
      <xdr:colOff>38099</xdr:colOff>
      <xdr:row>24</xdr:row>
      <xdr:rowOff>57151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09649" y="15782926"/>
          <a:ext cx="1285875" cy="857250"/>
        </a:xfrm>
        <a:prstGeom prst="rect">
          <a:avLst/>
        </a:prstGeom>
      </xdr:spPr>
    </xdr:pic>
    <xdr:clientData/>
  </xdr:twoCellAnchor>
  <xdr:twoCellAnchor>
    <xdr:from>
      <xdr:col>0</xdr:col>
      <xdr:colOff>1019176</xdr:colOff>
      <xdr:row>23</xdr:row>
      <xdr:rowOff>733425</xdr:rowOff>
    </xdr:from>
    <xdr:to>
      <xdr:col>2</xdr:col>
      <xdr:colOff>19051</xdr:colOff>
      <xdr:row>25</xdr:row>
      <xdr:rowOff>47625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19176" y="16554450"/>
          <a:ext cx="1257300" cy="838200"/>
        </a:xfrm>
        <a:prstGeom prst="rect">
          <a:avLst/>
        </a:prstGeom>
      </xdr:spPr>
    </xdr:pic>
    <xdr:clientData/>
  </xdr:twoCellAnchor>
  <xdr:twoCellAnchor>
    <xdr:from>
      <xdr:col>0</xdr:col>
      <xdr:colOff>1009650</xdr:colOff>
      <xdr:row>24</xdr:row>
      <xdr:rowOff>733425</xdr:rowOff>
    </xdr:from>
    <xdr:to>
      <xdr:col>2</xdr:col>
      <xdr:colOff>19050</xdr:colOff>
      <xdr:row>26</xdr:row>
      <xdr:rowOff>53975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09650" y="17316450"/>
          <a:ext cx="1266825" cy="844550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25</xdr:row>
      <xdr:rowOff>733426</xdr:rowOff>
    </xdr:from>
    <xdr:to>
      <xdr:col>2</xdr:col>
      <xdr:colOff>28576</xdr:colOff>
      <xdr:row>27</xdr:row>
      <xdr:rowOff>47626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28701" y="18078451"/>
          <a:ext cx="1257300" cy="838200"/>
        </a:xfrm>
        <a:prstGeom prst="rect">
          <a:avLst/>
        </a:prstGeom>
      </xdr:spPr>
    </xdr:pic>
    <xdr:clientData/>
  </xdr:twoCellAnchor>
  <xdr:twoCellAnchor>
    <xdr:from>
      <xdr:col>0</xdr:col>
      <xdr:colOff>1000125</xdr:colOff>
      <xdr:row>26</xdr:row>
      <xdr:rowOff>723900</xdr:rowOff>
    </xdr:from>
    <xdr:to>
      <xdr:col>2</xdr:col>
      <xdr:colOff>28575</xdr:colOff>
      <xdr:row>28</xdr:row>
      <xdr:rowOff>57150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00125" y="18830925"/>
          <a:ext cx="1285875" cy="857250"/>
        </a:xfrm>
        <a:prstGeom prst="rect">
          <a:avLst/>
        </a:prstGeom>
      </xdr:spPr>
    </xdr:pic>
    <xdr:clientData/>
  </xdr:twoCellAnchor>
  <xdr:twoCellAnchor>
    <xdr:from>
      <xdr:col>0</xdr:col>
      <xdr:colOff>1000125</xdr:colOff>
      <xdr:row>28</xdr:row>
      <xdr:rowOff>0</xdr:rowOff>
    </xdr:from>
    <xdr:to>
      <xdr:col>1</xdr:col>
      <xdr:colOff>1219200</xdr:colOff>
      <xdr:row>29</xdr:row>
      <xdr:rowOff>69850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00125" y="19631025"/>
          <a:ext cx="1247775" cy="831850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28</xdr:row>
      <xdr:rowOff>742950</xdr:rowOff>
    </xdr:from>
    <xdr:to>
      <xdr:col>2</xdr:col>
      <xdr:colOff>9526</xdr:colOff>
      <xdr:row>30</xdr:row>
      <xdr:rowOff>44450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028701" y="20373975"/>
          <a:ext cx="1238250" cy="825500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29</xdr:row>
      <xdr:rowOff>733425</xdr:rowOff>
    </xdr:from>
    <xdr:to>
      <xdr:col>2</xdr:col>
      <xdr:colOff>23813</xdr:colOff>
      <xdr:row>31</xdr:row>
      <xdr:rowOff>38100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38225" y="21126450"/>
          <a:ext cx="1243013" cy="82867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30</xdr:row>
      <xdr:rowOff>752475</xdr:rowOff>
    </xdr:from>
    <xdr:to>
      <xdr:col>2</xdr:col>
      <xdr:colOff>23812</xdr:colOff>
      <xdr:row>32</xdr:row>
      <xdr:rowOff>57150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38225" y="21907500"/>
          <a:ext cx="1243012" cy="82867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31</xdr:row>
      <xdr:rowOff>742951</xdr:rowOff>
    </xdr:from>
    <xdr:to>
      <xdr:col>2</xdr:col>
      <xdr:colOff>28575</xdr:colOff>
      <xdr:row>33</xdr:row>
      <xdr:rowOff>57151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28700" y="22659976"/>
          <a:ext cx="1257300" cy="838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38</xdr:row>
      <xdr:rowOff>752475</xdr:rowOff>
    </xdr:from>
    <xdr:to>
      <xdr:col>2</xdr:col>
      <xdr:colOff>0</xdr:colOff>
      <xdr:row>40</xdr:row>
      <xdr:rowOff>47625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28700" y="28003500"/>
          <a:ext cx="1228725" cy="81915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32</xdr:row>
      <xdr:rowOff>733425</xdr:rowOff>
    </xdr:from>
    <xdr:to>
      <xdr:col>2</xdr:col>
      <xdr:colOff>14287</xdr:colOff>
      <xdr:row>34</xdr:row>
      <xdr:rowOff>38100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28700" y="23412450"/>
          <a:ext cx="1243012" cy="828675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33</xdr:row>
      <xdr:rowOff>733425</xdr:rowOff>
    </xdr:from>
    <xdr:to>
      <xdr:col>2</xdr:col>
      <xdr:colOff>14288</xdr:colOff>
      <xdr:row>35</xdr:row>
      <xdr:rowOff>38100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28700" y="24174450"/>
          <a:ext cx="1243013" cy="828675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34</xdr:row>
      <xdr:rowOff>733425</xdr:rowOff>
    </xdr:from>
    <xdr:to>
      <xdr:col>2</xdr:col>
      <xdr:colOff>23813</xdr:colOff>
      <xdr:row>36</xdr:row>
      <xdr:rowOff>38100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38225" y="24936450"/>
          <a:ext cx="1243013" cy="828675"/>
        </a:xfrm>
        <a:prstGeom prst="rect">
          <a:avLst/>
        </a:prstGeom>
      </xdr:spPr>
    </xdr:pic>
    <xdr:clientData/>
  </xdr:twoCellAnchor>
  <xdr:twoCellAnchor>
    <xdr:from>
      <xdr:col>1</xdr:col>
      <xdr:colOff>9526</xdr:colOff>
      <xdr:row>35</xdr:row>
      <xdr:rowOff>733426</xdr:rowOff>
    </xdr:from>
    <xdr:to>
      <xdr:col>2</xdr:col>
      <xdr:colOff>38101</xdr:colOff>
      <xdr:row>37</xdr:row>
      <xdr:rowOff>47626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38226" y="25698451"/>
          <a:ext cx="1257300" cy="838200"/>
        </a:xfrm>
        <a:prstGeom prst="rect">
          <a:avLst/>
        </a:prstGeom>
      </xdr:spPr>
    </xdr:pic>
    <xdr:clientData/>
  </xdr:twoCellAnchor>
  <xdr:twoCellAnchor>
    <xdr:from>
      <xdr:col>1</xdr:col>
      <xdr:colOff>9526</xdr:colOff>
      <xdr:row>36</xdr:row>
      <xdr:rowOff>723900</xdr:rowOff>
    </xdr:from>
    <xdr:to>
      <xdr:col>2</xdr:col>
      <xdr:colOff>23813</xdr:colOff>
      <xdr:row>38</xdr:row>
      <xdr:rowOff>28575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38226" y="26450925"/>
          <a:ext cx="1243012" cy="828675"/>
        </a:xfrm>
        <a:prstGeom prst="rect">
          <a:avLst/>
        </a:prstGeom>
      </xdr:spPr>
    </xdr:pic>
    <xdr:clientData/>
  </xdr:twoCellAnchor>
  <xdr:twoCellAnchor>
    <xdr:from>
      <xdr:col>1</xdr:col>
      <xdr:colOff>9526</xdr:colOff>
      <xdr:row>37</xdr:row>
      <xdr:rowOff>723901</xdr:rowOff>
    </xdr:from>
    <xdr:to>
      <xdr:col>2</xdr:col>
      <xdr:colOff>38101</xdr:colOff>
      <xdr:row>39</xdr:row>
      <xdr:rowOff>38101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38226" y="27212926"/>
          <a:ext cx="1257300" cy="838200"/>
        </a:xfrm>
        <a:prstGeom prst="rect">
          <a:avLst/>
        </a:prstGeom>
      </xdr:spPr>
    </xdr:pic>
    <xdr:clientData/>
  </xdr:twoCellAnchor>
  <xdr:twoCellAnchor>
    <xdr:from>
      <xdr:col>0</xdr:col>
      <xdr:colOff>1019175</xdr:colOff>
      <xdr:row>40</xdr:row>
      <xdr:rowOff>0</xdr:rowOff>
    </xdr:from>
    <xdr:to>
      <xdr:col>2</xdr:col>
      <xdr:colOff>9525</xdr:colOff>
      <xdr:row>41</xdr:row>
      <xdr:rowOff>69850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19175" y="28775025"/>
          <a:ext cx="1247775" cy="831850"/>
        </a:xfrm>
        <a:prstGeom prst="rect">
          <a:avLst/>
        </a:prstGeom>
      </xdr:spPr>
    </xdr:pic>
    <xdr:clientData/>
  </xdr:twoCellAnchor>
  <xdr:twoCellAnchor>
    <xdr:from>
      <xdr:col>0</xdr:col>
      <xdr:colOff>1019175</xdr:colOff>
      <xdr:row>40</xdr:row>
      <xdr:rowOff>733425</xdr:rowOff>
    </xdr:from>
    <xdr:to>
      <xdr:col>2</xdr:col>
      <xdr:colOff>28575</xdr:colOff>
      <xdr:row>42</xdr:row>
      <xdr:rowOff>53975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19175" y="29508450"/>
          <a:ext cx="1266825" cy="844550"/>
        </a:xfrm>
        <a:prstGeom prst="rect">
          <a:avLst/>
        </a:prstGeom>
      </xdr:spPr>
    </xdr:pic>
    <xdr:clientData/>
  </xdr:twoCellAnchor>
  <xdr:twoCellAnchor>
    <xdr:from>
      <xdr:col>1</xdr:col>
      <xdr:colOff>9525</xdr:colOff>
      <xdr:row>41</xdr:row>
      <xdr:rowOff>723901</xdr:rowOff>
    </xdr:from>
    <xdr:to>
      <xdr:col>2</xdr:col>
      <xdr:colOff>9525</xdr:colOff>
      <xdr:row>43</xdr:row>
      <xdr:rowOff>19051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38225" y="30260926"/>
          <a:ext cx="1228725" cy="819150"/>
        </a:xfrm>
        <a:prstGeom prst="rect">
          <a:avLst/>
        </a:prstGeom>
      </xdr:spPr>
    </xdr:pic>
    <xdr:clientData/>
  </xdr:twoCellAnchor>
  <xdr:twoCellAnchor>
    <xdr:from>
      <xdr:col>1</xdr:col>
      <xdr:colOff>9526</xdr:colOff>
      <xdr:row>42</xdr:row>
      <xdr:rowOff>733426</xdr:rowOff>
    </xdr:from>
    <xdr:to>
      <xdr:col>2</xdr:col>
      <xdr:colOff>38101</xdr:colOff>
      <xdr:row>44</xdr:row>
      <xdr:rowOff>47626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38226" y="31032451"/>
          <a:ext cx="1257300" cy="838200"/>
        </a:xfrm>
        <a:prstGeom prst="rect">
          <a:avLst/>
        </a:prstGeom>
      </xdr:spPr>
    </xdr:pic>
    <xdr:clientData/>
  </xdr:twoCellAnchor>
  <xdr:twoCellAnchor>
    <xdr:from>
      <xdr:col>0</xdr:col>
      <xdr:colOff>1019175</xdr:colOff>
      <xdr:row>43</xdr:row>
      <xdr:rowOff>723900</xdr:rowOff>
    </xdr:from>
    <xdr:to>
      <xdr:col>2</xdr:col>
      <xdr:colOff>33338</xdr:colOff>
      <xdr:row>45</xdr:row>
      <xdr:rowOff>47625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19175" y="31784925"/>
          <a:ext cx="1271588" cy="847725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44</xdr:row>
      <xdr:rowOff>752475</xdr:rowOff>
    </xdr:from>
    <xdr:to>
      <xdr:col>2</xdr:col>
      <xdr:colOff>9526</xdr:colOff>
      <xdr:row>46</xdr:row>
      <xdr:rowOff>53975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28701" y="32575500"/>
          <a:ext cx="1238250" cy="8255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45</xdr:row>
      <xdr:rowOff>733426</xdr:rowOff>
    </xdr:from>
    <xdr:to>
      <xdr:col>2</xdr:col>
      <xdr:colOff>28575</xdr:colOff>
      <xdr:row>47</xdr:row>
      <xdr:rowOff>47626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28700" y="33318451"/>
          <a:ext cx="1257300" cy="838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46</xdr:row>
      <xdr:rowOff>733426</xdr:rowOff>
    </xdr:from>
    <xdr:to>
      <xdr:col>2</xdr:col>
      <xdr:colOff>38100</xdr:colOff>
      <xdr:row>48</xdr:row>
      <xdr:rowOff>53976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28700" y="34080451"/>
          <a:ext cx="1266825" cy="84455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47</xdr:row>
      <xdr:rowOff>723901</xdr:rowOff>
    </xdr:from>
    <xdr:to>
      <xdr:col>2</xdr:col>
      <xdr:colOff>19050</xdr:colOff>
      <xdr:row>49</xdr:row>
      <xdr:rowOff>31751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28700" y="34832926"/>
          <a:ext cx="1247775" cy="831850"/>
        </a:xfrm>
        <a:prstGeom prst="rect">
          <a:avLst/>
        </a:prstGeom>
      </xdr:spPr>
    </xdr:pic>
    <xdr:clientData/>
  </xdr:twoCellAnchor>
  <xdr:twoCellAnchor>
    <xdr:from>
      <xdr:col>1</xdr:col>
      <xdr:colOff>1</xdr:colOff>
      <xdr:row>48</xdr:row>
      <xdr:rowOff>742950</xdr:rowOff>
    </xdr:from>
    <xdr:to>
      <xdr:col>2</xdr:col>
      <xdr:colOff>28576</xdr:colOff>
      <xdr:row>50</xdr:row>
      <xdr:rowOff>57150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28701" y="35613975"/>
          <a:ext cx="1257300" cy="838200"/>
        </a:xfrm>
        <a:prstGeom prst="rect">
          <a:avLst/>
        </a:prstGeom>
      </xdr:spPr>
    </xdr:pic>
    <xdr:clientData/>
  </xdr:twoCellAnchor>
  <xdr:twoCellAnchor>
    <xdr:from>
      <xdr:col>1</xdr:col>
      <xdr:colOff>0</xdr:colOff>
      <xdr:row>49</xdr:row>
      <xdr:rowOff>733425</xdr:rowOff>
    </xdr:from>
    <xdr:to>
      <xdr:col>2</xdr:col>
      <xdr:colOff>0</xdr:colOff>
      <xdr:row>51</xdr:row>
      <xdr:rowOff>28575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28700" y="36366450"/>
          <a:ext cx="1228725" cy="8191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619125</xdr:colOff>
      <xdr:row>3</xdr:row>
      <xdr:rowOff>47626</xdr:rowOff>
    </xdr:from>
    <xdr:to>
      <xdr:col>3</xdr:col>
      <xdr:colOff>1847850</xdr:colOff>
      <xdr:row>3</xdr:row>
      <xdr:rowOff>1614196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304925" y="685801"/>
          <a:ext cx="1228725" cy="1566570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4</xdr:row>
      <xdr:rowOff>57151</xdr:rowOff>
    </xdr:from>
    <xdr:to>
      <xdr:col>3</xdr:col>
      <xdr:colOff>1769920</xdr:colOff>
      <xdr:row>5</xdr:row>
      <xdr:rowOff>38100</xdr:rowOff>
    </xdr:to>
    <xdr:pic>
      <xdr:nvPicPr>
        <xdr:cNvPr id="3" name="图片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190625" y="2438401"/>
          <a:ext cx="1265095" cy="1609724"/>
        </a:xfrm>
        <a:prstGeom prst="rect">
          <a:avLst/>
        </a:prstGeom>
      </xdr:spPr>
    </xdr:pic>
    <xdr:clientData/>
  </xdr:twoCellAnchor>
  <xdr:twoCellAnchor editAs="oneCell">
    <xdr:from>
      <xdr:col>3</xdr:col>
      <xdr:colOff>66676</xdr:colOff>
      <xdr:row>8</xdr:row>
      <xdr:rowOff>19050</xdr:rowOff>
    </xdr:from>
    <xdr:to>
      <xdr:col>3</xdr:col>
      <xdr:colOff>2259968</xdr:colOff>
      <xdr:row>8</xdr:row>
      <xdr:rowOff>1628775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2476" y="4695825"/>
          <a:ext cx="2193292" cy="1609725"/>
        </a:xfrm>
        <a:prstGeom prst="rect">
          <a:avLst/>
        </a:prstGeom>
      </xdr:spPr>
    </xdr:pic>
    <xdr:clientData/>
  </xdr:twoCellAnchor>
  <xdr:twoCellAnchor editAs="oneCell">
    <xdr:from>
      <xdr:col>3</xdr:col>
      <xdr:colOff>485776</xdr:colOff>
      <xdr:row>9</xdr:row>
      <xdr:rowOff>19051</xdr:rowOff>
    </xdr:from>
    <xdr:to>
      <xdr:col>3</xdr:col>
      <xdr:colOff>1765399</xdr:colOff>
      <xdr:row>9</xdr:row>
      <xdr:rowOff>1638300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171576" y="6343651"/>
          <a:ext cx="1279623" cy="1619249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209550</xdr:colOff>
      <xdr:row>10</xdr:row>
      <xdr:rowOff>38100</xdr:rowOff>
    </xdr:from>
    <xdr:to>
      <xdr:col>3</xdr:col>
      <xdr:colOff>2054271</xdr:colOff>
      <xdr:row>10</xdr:row>
      <xdr:rowOff>1571625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95350" y="8010525"/>
          <a:ext cx="1844721" cy="1533525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14</xdr:row>
      <xdr:rowOff>85726</xdr:rowOff>
    </xdr:from>
    <xdr:to>
      <xdr:col>4</xdr:col>
      <xdr:colOff>24477</xdr:colOff>
      <xdr:row>14</xdr:row>
      <xdr:rowOff>1543050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400425" y="10258426"/>
          <a:ext cx="2586702" cy="1457324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15</xdr:row>
      <xdr:rowOff>85726</xdr:rowOff>
    </xdr:from>
    <xdr:to>
      <xdr:col>3</xdr:col>
      <xdr:colOff>2503753</xdr:colOff>
      <xdr:row>15</xdr:row>
      <xdr:rowOff>1600200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429000" y="11906251"/>
          <a:ext cx="2465653" cy="1514474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16</xdr:row>
      <xdr:rowOff>0</xdr:rowOff>
    </xdr:from>
    <xdr:to>
      <xdr:col>3</xdr:col>
      <xdr:colOff>2562240</xdr:colOff>
      <xdr:row>16</xdr:row>
      <xdr:rowOff>1562100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409950" y="13468350"/>
          <a:ext cx="2543190" cy="15621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16</xdr:row>
      <xdr:rowOff>1590675</xdr:rowOff>
    </xdr:from>
    <xdr:to>
      <xdr:col>3</xdr:col>
      <xdr:colOff>2486025</xdr:colOff>
      <xdr:row>16</xdr:row>
      <xdr:rowOff>3121064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19475" y="15059025"/>
          <a:ext cx="2457450" cy="1530389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17</xdr:row>
      <xdr:rowOff>38100</xdr:rowOff>
    </xdr:from>
    <xdr:to>
      <xdr:col>3</xdr:col>
      <xdr:colOff>2505075</xdr:colOff>
      <xdr:row>17</xdr:row>
      <xdr:rowOff>1424031</xdr:rowOff>
    </xdr:to>
    <xdr:pic>
      <xdr:nvPicPr>
        <xdr:cNvPr id="14" name="图片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409950" y="16687800"/>
          <a:ext cx="2486025" cy="1385931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17</xdr:row>
      <xdr:rowOff>1447802</xdr:rowOff>
    </xdr:from>
    <xdr:to>
      <xdr:col>3</xdr:col>
      <xdr:colOff>2543175</xdr:colOff>
      <xdr:row>17</xdr:row>
      <xdr:rowOff>2849630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19475" y="18097502"/>
          <a:ext cx="2514600" cy="1401828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19</xdr:row>
      <xdr:rowOff>0</xdr:rowOff>
    </xdr:from>
    <xdr:to>
      <xdr:col>3</xdr:col>
      <xdr:colOff>2529113</xdr:colOff>
      <xdr:row>19</xdr:row>
      <xdr:rowOff>1409700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390901" y="21212175"/>
          <a:ext cx="2529112" cy="1409700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20</xdr:row>
      <xdr:rowOff>76201</xdr:rowOff>
    </xdr:from>
    <xdr:to>
      <xdr:col>3</xdr:col>
      <xdr:colOff>2510910</xdr:colOff>
      <xdr:row>20</xdr:row>
      <xdr:rowOff>1438275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438525" y="22936201"/>
          <a:ext cx="2463285" cy="1362074"/>
        </a:xfrm>
        <a:prstGeom prst="rect">
          <a:avLst/>
        </a:prstGeom>
      </xdr:spPr>
    </xdr:pic>
    <xdr:clientData/>
  </xdr:twoCellAnchor>
  <xdr:twoCellAnchor editAs="oneCell">
    <xdr:from>
      <xdr:col>3</xdr:col>
      <xdr:colOff>28576</xdr:colOff>
      <xdr:row>21</xdr:row>
      <xdr:rowOff>352425</xdr:rowOff>
    </xdr:from>
    <xdr:to>
      <xdr:col>4</xdr:col>
      <xdr:colOff>4731</xdr:colOff>
      <xdr:row>21</xdr:row>
      <xdr:rowOff>1781175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419476" y="24860250"/>
          <a:ext cx="2547905" cy="14287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</xdr:row>
      <xdr:rowOff>0</xdr:rowOff>
    </xdr:from>
    <xdr:to>
      <xdr:col>3</xdr:col>
      <xdr:colOff>2424041</xdr:colOff>
      <xdr:row>18</xdr:row>
      <xdr:rowOff>1343025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90900" y="19564350"/>
          <a:ext cx="2424041" cy="1343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11"/>
  <sheetViews>
    <sheetView workbookViewId="0">
      <selection activeCell="G6" sqref="G6"/>
    </sheetView>
  </sheetViews>
  <sheetFormatPr defaultRowHeight="14.25" x14ac:dyDescent="0.2"/>
  <sheetData>
    <row r="2" spans="1:7" x14ac:dyDescent="0.2">
      <c r="A2" s="11" t="s">
        <v>8</v>
      </c>
      <c r="C2" s="11" t="s">
        <v>2</v>
      </c>
      <c r="E2" s="11" t="s">
        <v>3</v>
      </c>
      <c r="G2" s="11" t="s">
        <v>275</v>
      </c>
    </row>
    <row r="3" spans="1:7" x14ac:dyDescent="0.2">
      <c r="A3" s="12" t="s">
        <v>52</v>
      </c>
      <c r="C3" s="12" t="s">
        <v>57</v>
      </c>
      <c r="E3" s="14" t="s">
        <v>110</v>
      </c>
      <c r="G3" s="21" t="s">
        <v>277</v>
      </c>
    </row>
    <row r="4" spans="1:7" x14ac:dyDescent="0.2">
      <c r="A4" s="12" t="s">
        <v>56</v>
      </c>
      <c r="C4" s="12" t="s">
        <v>58</v>
      </c>
      <c r="E4" s="15" t="s">
        <v>112</v>
      </c>
      <c r="G4" s="21" t="s">
        <v>279</v>
      </c>
    </row>
    <row r="5" spans="1:7" x14ac:dyDescent="0.2">
      <c r="A5" s="12" t="s">
        <v>54</v>
      </c>
      <c r="C5" s="12" t="s">
        <v>255</v>
      </c>
      <c r="E5" s="16" t="s">
        <v>114</v>
      </c>
      <c r="G5" s="21" t="s">
        <v>281</v>
      </c>
    </row>
    <row r="6" spans="1:7" x14ac:dyDescent="0.2">
      <c r="C6" s="12" t="s">
        <v>59</v>
      </c>
      <c r="E6" s="17" t="s">
        <v>116</v>
      </c>
      <c r="G6" s="21" t="s">
        <v>283</v>
      </c>
    </row>
    <row r="7" spans="1:7" x14ac:dyDescent="0.2">
      <c r="C7" s="12" t="s">
        <v>60</v>
      </c>
    </row>
    <row r="8" spans="1:7" x14ac:dyDescent="0.2">
      <c r="C8" s="12" t="s">
        <v>61</v>
      </c>
    </row>
    <row r="9" spans="1:7" x14ac:dyDescent="0.2">
      <c r="C9" s="12" t="s">
        <v>62</v>
      </c>
    </row>
    <row r="10" spans="1:7" x14ac:dyDescent="0.2">
      <c r="C10" s="12" t="s">
        <v>63</v>
      </c>
    </row>
    <row r="11" spans="1:7" x14ac:dyDescent="0.2">
      <c r="C11" s="12" t="s">
        <v>64</v>
      </c>
    </row>
  </sheetData>
  <phoneticPr fontId="3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B26"/>
  <sheetViews>
    <sheetView workbookViewId="0">
      <selection activeCell="K30" sqref="K30"/>
    </sheetView>
  </sheetViews>
  <sheetFormatPr defaultRowHeight="14.25" x14ac:dyDescent="0.2"/>
  <cols>
    <col min="7" max="7" width="10.25" customWidth="1"/>
    <col min="8" max="11" width="10.375" customWidth="1"/>
  </cols>
  <sheetData>
    <row r="2" spans="1:28" x14ac:dyDescent="0.2">
      <c r="A2" s="11" t="s">
        <v>256</v>
      </c>
      <c r="B2" s="20">
        <f>COUNTA(兵种图鉴!A4:A51)</f>
        <v>48</v>
      </c>
      <c r="C2" s="11" t="s">
        <v>257</v>
      </c>
      <c r="D2" s="20">
        <f>COUNTA(兵种图鉴!K4:K51)</f>
        <v>13</v>
      </c>
      <c r="E2" s="11" t="s">
        <v>258</v>
      </c>
      <c r="F2" s="20">
        <f>B2-D2</f>
        <v>35</v>
      </c>
    </row>
    <row r="4" spans="1:28" ht="20.25" x14ac:dyDescent="0.2">
      <c r="A4" s="23" t="s">
        <v>265</v>
      </c>
      <c r="B4" s="23"/>
      <c r="C4" s="23"/>
      <c r="D4" s="23"/>
      <c r="E4" s="23"/>
      <c r="G4" s="23" t="s">
        <v>266</v>
      </c>
      <c r="H4" s="23"/>
      <c r="I4" s="23"/>
      <c r="J4" s="23"/>
      <c r="K4" s="23"/>
      <c r="M4" s="23" t="s">
        <v>285</v>
      </c>
      <c r="N4" s="23"/>
      <c r="O4" s="23"/>
      <c r="P4" s="23"/>
      <c r="Q4" s="23"/>
      <c r="S4" s="23" t="s">
        <v>267</v>
      </c>
      <c r="T4" s="23"/>
      <c r="U4" s="23"/>
      <c r="V4" s="23"/>
      <c r="W4" s="23"/>
      <c r="X4" s="23"/>
      <c r="Y4" s="23"/>
      <c r="Z4" s="23"/>
      <c r="AA4" s="23"/>
      <c r="AB4" s="23"/>
    </row>
    <row r="5" spans="1:28" x14ac:dyDescent="0.2">
      <c r="A5" s="11" t="s">
        <v>259</v>
      </c>
      <c r="B5" s="11" t="s">
        <v>260</v>
      </c>
      <c r="C5" s="11" t="s">
        <v>261</v>
      </c>
      <c r="D5" s="11" t="s">
        <v>262</v>
      </c>
      <c r="E5" s="11" t="s">
        <v>263</v>
      </c>
      <c r="G5" s="11" t="s">
        <v>259</v>
      </c>
      <c r="H5" s="11" t="s">
        <v>110</v>
      </c>
      <c r="I5" s="11" t="s">
        <v>112</v>
      </c>
      <c r="J5" s="11" t="s">
        <v>114</v>
      </c>
      <c r="K5" s="11" t="s">
        <v>116</v>
      </c>
      <c r="M5" s="11" t="s">
        <v>259</v>
      </c>
      <c r="N5" s="7" t="s">
        <v>277</v>
      </c>
      <c r="O5" s="7" t="s">
        <v>279</v>
      </c>
      <c r="P5" s="7" t="s">
        <v>281</v>
      </c>
      <c r="Q5" s="7" t="s">
        <v>283</v>
      </c>
      <c r="S5" s="11" t="s">
        <v>259</v>
      </c>
      <c r="T5" s="11" t="s">
        <v>268</v>
      </c>
      <c r="U5" s="11" t="s">
        <v>269</v>
      </c>
      <c r="V5" s="11" t="s">
        <v>270</v>
      </c>
      <c r="W5" s="11" t="s">
        <v>271</v>
      </c>
      <c r="X5" s="11" t="s">
        <v>272</v>
      </c>
      <c r="Y5" s="11" t="s">
        <v>273</v>
      </c>
      <c r="Z5" s="11" t="s">
        <v>132</v>
      </c>
      <c r="AA5" s="11" t="s">
        <v>284</v>
      </c>
      <c r="AB5" s="11" t="s">
        <v>274</v>
      </c>
    </row>
    <row r="6" spans="1:28" x14ac:dyDescent="0.2">
      <c r="A6" s="22" t="s">
        <v>264</v>
      </c>
      <c r="B6" s="20">
        <f>SUM(B7:B16)</f>
        <v>35</v>
      </c>
      <c r="C6" s="20">
        <f>SUM(C7:C16)</f>
        <v>3</v>
      </c>
      <c r="D6" s="20">
        <f>SUM(D7:D16)</f>
        <v>4</v>
      </c>
      <c r="E6" s="20">
        <f>SUM(E7:E16)</f>
        <v>0</v>
      </c>
      <c r="G6" s="22" t="s">
        <v>264</v>
      </c>
      <c r="H6" s="20">
        <f>SUM(H7:H16)</f>
        <v>13</v>
      </c>
      <c r="I6" s="20">
        <f>SUM(I7:I16)</f>
        <v>13</v>
      </c>
      <c r="J6" s="20">
        <f>SUM(J7:J16)</f>
        <v>8</v>
      </c>
      <c r="K6" s="20">
        <f>SUM(K7:K16)</f>
        <v>1</v>
      </c>
      <c r="M6" s="22" t="s">
        <v>264</v>
      </c>
      <c r="N6" s="20">
        <f>SUM(N7:N16)</f>
        <v>4</v>
      </c>
      <c r="O6" s="20">
        <f t="shared" ref="O6:Q6" si="0">SUM(O7:O16)</f>
        <v>14</v>
      </c>
      <c r="P6" s="20">
        <f t="shared" si="0"/>
        <v>9</v>
      </c>
      <c r="Q6" s="20">
        <f t="shared" si="0"/>
        <v>8</v>
      </c>
      <c r="S6" s="22" t="s">
        <v>264</v>
      </c>
      <c r="T6" s="20">
        <f>SUM(T7:T16)</f>
        <v>4</v>
      </c>
      <c r="U6" s="20">
        <f t="shared" ref="U6:AB6" si="1">SUM(U7:U16)</f>
        <v>12</v>
      </c>
      <c r="V6" s="20">
        <f t="shared" si="1"/>
        <v>2</v>
      </c>
      <c r="W6" s="20">
        <f t="shared" si="1"/>
        <v>3</v>
      </c>
      <c r="X6" s="20">
        <f t="shared" si="1"/>
        <v>3</v>
      </c>
      <c r="Y6" s="20">
        <f t="shared" si="1"/>
        <v>6</v>
      </c>
      <c r="Z6" s="20">
        <f t="shared" si="1"/>
        <v>1</v>
      </c>
      <c r="AA6" s="20">
        <f t="shared" si="1"/>
        <v>2</v>
      </c>
      <c r="AB6" s="20">
        <f t="shared" si="1"/>
        <v>2</v>
      </c>
    </row>
    <row r="7" spans="1:28" x14ac:dyDescent="0.2">
      <c r="A7" s="22">
        <v>1</v>
      </c>
      <c r="B7" s="20">
        <f>COUNTIF(兵种图鉴!$E$4:$E$51,"="&amp;兵种总览!A7)</f>
        <v>0</v>
      </c>
      <c r="C7" s="20">
        <f>COUNTIFS(兵种图鉴!$E$4:$E$51,"="&amp;兵种总览!A7,兵种图鉴!$D$4:$D$51,"="&amp;兵种总览!C$5)</f>
        <v>0</v>
      </c>
      <c r="D7" s="20">
        <f>COUNTIFS(兵种图鉴!$E$4:$E$51,"="&amp;兵种总览!B7,兵种图鉴!$D$4:$D$51,"="&amp;兵种总览!D$5)</f>
        <v>0</v>
      </c>
      <c r="E7" s="20">
        <f>COUNTIFS(兵种图鉴!$E$4:$E$51,"="&amp;兵种总览!C7,兵种图鉴!$D$4:$D$51,"="&amp;兵种总览!E$5)</f>
        <v>0</v>
      </c>
      <c r="G7" s="22">
        <v>1</v>
      </c>
      <c r="H7" s="20">
        <f>COUNTIFS(兵种图鉴!$E$4:$E$51,"="&amp;兵种总览!$G7,兵种图鉴!$F$4:$F$51,"="&amp;兵种总览!H$5)</f>
        <v>0</v>
      </c>
      <c r="I7" s="20">
        <f>COUNTIFS(兵种图鉴!$E$4:$E$51,"="&amp;兵种总览!$G7,兵种图鉴!$F$4:$F$51,"="&amp;兵种总览!I$5)</f>
        <v>0</v>
      </c>
      <c r="J7" s="20">
        <f>COUNTIFS(兵种图鉴!$E$4:$E$51,"="&amp;兵种总览!$G7,兵种图鉴!$F$4:$F$51,"="&amp;兵种总览!J$5)</f>
        <v>0</v>
      </c>
      <c r="K7" s="20">
        <f>COUNTIFS(兵种图鉴!$E$4:$E$51,"="&amp;兵种总览!$G7,兵种图鉴!$F$4:$F$51,"="&amp;兵种总览!K$5)</f>
        <v>0</v>
      </c>
      <c r="M7" s="22">
        <v>1</v>
      </c>
      <c r="N7" s="20">
        <f>COUNTIFS(兵种图鉴!$E$4:$E$51,"="&amp;兵种总览!$M7,兵种图鉴!$I$4:$I$51,"="&amp;兵种总览!N$5)</f>
        <v>0</v>
      </c>
      <c r="O7" s="20">
        <f>COUNTIFS(兵种图鉴!$E$4:$E$51,"="&amp;兵种总览!$M7,兵种图鉴!$I$4:$I$51,"="&amp;兵种总览!O$5)</f>
        <v>0</v>
      </c>
      <c r="P7" s="20">
        <f>COUNTIFS(兵种图鉴!$E$4:$E$51,"="&amp;兵种总览!$M7,兵种图鉴!$I$4:$I$51,"="&amp;兵种总览!P$5)</f>
        <v>0</v>
      </c>
      <c r="Q7" s="20">
        <f>COUNTIFS(兵种图鉴!$E$4:$E$51,"="&amp;兵种总览!$M7,兵种图鉴!$I$4:$I$51,"="&amp;兵种总览!Q$5)</f>
        <v>0</v>
      </c>
      <c r="S7" s="22">
        <v>1</v>
      </c>
      <c r="T7" s="20">
        <f>COUNTIFS(兵种图鉴!$E$4:$E$51,"="&amp;兵种总览!$S7,兵种图鉴!$H$4:$H$51,"="&amp;兵种总览!T$5)</f>
        <v>0</v>
      </c>
      <c r="U7" s="20">
        <f>COUNTIFS(兵种图鉴!$E$4:$E$51,"="&amp;兵种总览!$S7,兵种图鉴!$H$4:$H$51,"="&amp;兵种总览!U$5)</f>
        <v>0</v>
      </c>
      <c r="V7" s="20">
        <f>COUNTIFS(兵种图鉴!$E$4:$E$51,"="&amp;兵种总览!$S7,兵种图鉴!$H$4:$H$51,"="&amp;兵种总览!V$5)</f>
        <v>0</v>
      </c>
      <c r="W7" s="20">
        <f>COUNTIFS(兵种图鉴!$E$4:$E$51,"="&amp;兵种总览!$S7,兵种图鉴!$H$4:$H$51,"="&amp;兵种总览!W$5)</f>
        <v>0</v>
      </c>
      <c r="X7" s="20">
        <f>COUNTIFS(兵种图鉴!$E$4:$E$51,"="&amp;兵种总览!$S7,兵种图鉴!$H$4:$H$51,"="&amp;兵种总览!X$5)</f>
        <v>0</v>
      </c>
      <c r="Y7" s="20">
        <f>COUNTIFS(兵种图鉴!$E$4:$E$51,"="&amp;兵种总览!$S7,兵种图鉴!$H$4:$H$51,"="&amp;兵种总览!Y$5)</f>
        <v>0</v>
      </c>
      <c r="Z7" s="20">
        <f>COUNTIFS(兵种图鉴!$E$4:$E$51,"="&amp;兵种总览!$S7,兵种图鉴!$H$4:$H$51,"="&amp;兵种总览!Z$5)</f>
        <v>0</v>
      </c>
      <c r="AA7" s="20">
        <f>COUNTIFS(兵种图鉴!$E$4:$E$51,"="&amp;兵种总览!$S7,兵种图鉴!$H$4:$H$51,"="&amp;兵种总览!AA$5)</f>
        <v>0</v>
      </c>
      <c r="AB7" s="20">
        <f>COUNTIFS(兵种图鉴!$E$4:$E$51,"="&amp;兵种总览!$S7,兵种图鉴!$H$4:$H$51,"="&amp;兵种总览!AB$5)</f>
        <v>0</v>
      </c>
    </row>
    <row r="8" spans="1:28" x14ac:dyDescent="0.2">
      <c r="A8" s="22">
        <v>2</v>
      </c>
      <c r="B8" s="20">
        <f>COUNTIF(兵种图鉴!$E$4:$E$51,"="&amp;兵种总览!A8)</f>
        <v>7</v>
      </c>
      <c r="C8" s="20">
        <f>COUNTIFS(兵种图鉴!$E$4:$E$51,"="&amp;兵种总览!A8,兵种图鉴!$D$4:$D$51,"="&amp;兵种总览!C$5)</f>
        <v>1</v>
      </c>
      <c r="D8" s="20">
        <f>COUNTIFS(兵种图鉴!$E$4:$E$51,"="&amp;兵种总览!B8,兵种图鉴!$D$4:$D$51,"="&amp;兵种总览!D$5)</f>
        <v>2</v>
      </c>
      <c r="E8" s="20">
        <f>COUNTIFS(兵种图鉴!$E$4:$E$51,"="&amp;兵种总览!C8,兵种图鉴!$D$4:$D$51,"="&amp;兵种总览!E$5)</f>
        <v>0</v>
      </c>
      <c r="G8" s="22">
        <v>2</v>
      </c>
      <c r="H8" s="20">
        <f>COUNTIFS(兵种图鉴!$E$4:$E$51,"="&amp;兵种总览!$G8,兵种图鉴!$F$4:$F$51,"="&amp;兵种总览!H$5)</f>
        <v>5</v>
      </c>
      <c r="I8" s="20">
        <f>COUNTIFS(兵种图鉴!$E$4:$E$51,"="&amp;兵种总览!$G8,兵种图鉴!$F$4:$F$51,"="&amp;兵种总览!I$5)</f>
        <v>1</v>
      </c>
      <c r="J8" s="20">
        <f>COUNTIFS(兵种图鉴!$E$4:$E$51,"="&amp;兵种总览!$G8,兵种图鉴!$F$4:$F$51,"="&amp;兵种总览!J$5)</f>
        <v>1</v>
      </c>
      <c r="K8" s="20">
        <f>COUNTIFS(兵种图鉴!$E$4:$E$51,"="&amp;兵种总览!$G8,兵种图鉴!$F$4:$F$51,"="&amp;兵种总览!K$5)</f>
        <v>0</v>
      </c>
      <c r="M8" s="22">
        <v>2</v>
      </c>
      <c r="N8" s="20">
        <f>COUNTIFS(兵种图鉴!$E$4:$E$51,"="&amp;兵种总览!$M8,兵种图鉴!$I$4:$I$51,"="&amp;兵种总览!N$5)</f>
        <v>1</v>
      </c>
      <c r="O8" s="20">
        <f>COUNTIFS(兵种图鉴!$E$4:$E$51,"="&amp;兵种总览!$M8,兵种图鉴!$I$4:$I$51,"="&amp;兵种总览!O$5)</f>
        <v>2</v>
      </c>
      <c r="P8" s="20">
        <f>COUNTIFS(兵种图鉴!$E$4:$E$51,"="&amp;兵种总览!$M8,兵种图鉴!$I$4:$I$51,"="&amp;兵种总览!P$5)</f>
        <v>3</v>
      </c>
      <c r="Q8" s="20">
        <f>COUNTIFS(兵种图鉴!$E$4:$E$51,"="&amp;兵种总览!$M8,兵种图鉴!$I$4:$I$51,"="&amp;兵种总览!Q$5)</f>
        <v>1</v>
      </c>
      <c r="S8" s="22">
        <v>2</v>
      </c>
      <c r="T8" s="20">
        <f>COUNTIFS(兵种图鉴!$E$4:$E$51,"="&amp;兵种总览!$S8,兵种图鉴!$H$4:$H$51,"="&amp;兵种总览!T$5)</f>
        <v>1</v>
      </c>
      <c r="U8" s="20">
        <f>COUNTIFS(兵种图鉴!$E$4:$E$51,"="&amp;兵种总览!$S8,兵种图鉴!$H$4:$H$51,"="&amp;兵种总览!U$5)</f>
        <v>1</v>
      </c>
      <c r="V8" s="20">
        <f>COUNTIFS(兵种图鉴!$E$4:$E$51,"="&amp;兵种总览!$S8,兵种图鉴!$H$4:$H$51,"="&amp;兵种总览!V$5)</f>
        <v>0</v>
      </c>
      <c r="W8" s="20">
        <f>COUNTIFS(兵种图鉴!$E$4:$E$51,"="&amp;兵种总览!$S8,兵种图鉴!$H$4:$H$51,"="&amp;兵种总览!W$5)</f>
        <v>1</v>
      </c>
      <c r="X8" s="20">
        <f>COUNTIFS(兵种图鉴!$E$4:$E$51,"="&amp;兵种总览!$S8,兵种图鉴!$H$4:$H$51,"="&amp;兵种总览!X$5)</f>
        <v>1</v>
      </c>
      <c r="Y8" s="20">
        <f>COUNTIFS(兵种图鉴!$E$4:$E$51,"="&amp;兵种总览!$S8,兵种图鉴!$H$4:$H$51,"="&amp;兵种总览!Y$5)</f>
        <v>2</v>
      </c>
      <c r="Z8" s="20">
        <f>COUNTIFS(兵种图鉴!$E$4:$E$51,"="&amp;兵种总览!$S8,兵种图鉴!$H$4:$H$51,"="&amp;兵种总览!Z$5)</f>
        <v>0</v>
      </c>
      <c r="AA8" s="20">
        <f>COUNTIFS(兵种图鉴!$E$4:$E$51,"="&amp;兵种总览!$S8,兵种图鉴!$H$4:$H$51,"="&amp;兵种总览!AA$5)</f>
        <v>1</v>
      </c>
      <c r="AB8" s="20">
        <f>COUNTIFS(兵种图鉴!$E$4:$E$51,"="&amp;兵种总览!$S8,兵种图鉴!$H$4:$H$51,"="&amp;兵种总览!AB$5)</f>
        <v>0</v>
      </c>
    </row>
    <row r="9" spans="1:28" x14ac:dyDescent="0.2">
      <c r="A9" s="22">
        <v>3</v>
      </c>
      <c r="B9" s="20">
        <f>COUNTIF(兵种图鉴!$E$4:$E$51,"="&amp;兵种总览!A9)</f>
        <v>8</v>
      </c>
      <c r="C9" s="20">
        <f>COUNTIFS(兵种图鉴!$E$4:$E$51,"="&amp;兵种总览!A9,兵种图鉴!$D$4:$D$51,"="&amp;兵种总览!C$5)</f>
        <v>1</v>
      </c>
      <c r="D9" s="20">
        <f>COUNTIFS(兵种图鉴!$E$4:$E$51,"="&amp;兵种总览!B9,兵种图鉴!$D$4:$D$51,"="&amp;兵种总览!D$5)</f>
        <v>0</v>
      </c>
      <c r="E9" s="20">
        <f>COUNTIFS(兵种图鉴!$E$4:$E$51,"="&amp;兵种总览!C9,兵种图鉴!$D$4:$D$51,"="&amp;兵种总览!E$5)</f>
        <v>0</v>
      </c>
      <c r="G9" s="22">
        <v>3</v>
      </c>
      <c r="H9" s="20">
        <f>COUNTIFS(兵种图鉴!$E$4:$E$51,"="&amp;兵种总览!$G9,兵种图鉴!$F$4:$F$51,"="&amp;兵种总览!H$5)</f>
        <v>3</v>
      </c>
      <c r="I9" s="20">
        <f>COUNTIFS(兵种图鉴!$E$4:$E$51,"="&amp;兵种总览!$G9,兵种图鉴!$F$4:$F$51,"="&amp;兵种总览!I$5)</f>
        <v>5</v>
      </c>
      <c r="J9" s="20">
        <f>COUNTIFS(兵种图鉴!$E$4:$E$51,"="&amp;兵种总览!$G9,兵种图鉴!$F$4:$F$51,"="&amp;兵种总览!J$5)</f>
        <v>0</v>
      </c>
      <c r="K9" s="20">
        <f>COUNTIFS(兵种图鉴!$E$4:$E$51,"="&amp;兵种总览!$G9,兵种图鉴!$F$4:$F$51,"="&amp;兵种总览!K$5)</f>
        <v>0</v>
      </c>
      <c r="M9" s="22">
        <v>3</v>
      </c>
      <c r="N9" s="20">
        <f>COUNTIFS(兵种图鉴!$E$4:$E$51,"="&amp;兵种总览!$M9,兵种图鉴!$I$4:$I$51,"="&amp;兵种总览!N$5)</f>
        <v>0</v>
      </c>
      <c r="O9" s="20">
        <f>COUNTIFS(兵种图鉴!$E$4:$E$51,"="&amp;兵种总览!$M9,兵种图鉴!$I$4:$I$51,"="&amp;兵种总览!O$5)</f>
        <v>1</v>
      </c>
      <c r="P9" s="20">
        <f>COUNTIFS(兵种图鉴!$E$4:$E$51,"="&amp;兵种总览!$M9,兵种图鉴!$I$4:$I$51,"="&amp;兵种总览!P$5)</f>
        <v>3</v>
      </c>
      <c r="Q9" s="20">
        <f>COUNTIFS(兵种图鉴!$E$4:$E$51,"="&amp;兵种总览!$M9,兵种图鉴!$I$4:$I$51,"="&amp;兵种总览!Q$5)</f>
        <v>4</v>
      </c>
      <c r="S9" s="22">
        <v>3</v>
      </c>
      <c r="T9" s="20">
        <f>COUNTIFS(兵种图鉴!$E$4:$E$51,"="&amp;兵种总览!$S9,兵种图鉴!$H$4:$H$51,"="&amp;兵种总览!T$5)</f>
        <v>0</v>
      </c>
      <c r="U9" s="20">
        <f>COUNTIFS(兵种图鉴!$E$4:$E$51,"="&amp;兵种总览!$S9,兵种图鉴!$H$4:$H$51,"="&amp;兵种总览!U$5)</f>
        <v>2</v>
      </c>
      <c r="V9" s="20">
        <f>COUNTIFS(兵种图鉴!$E$4:$E$51,"="&amp;兵种总览!$S9,兵种图鉴!$H$4:$H$51,"="&amp;兵种总览!V$5)</f>
        <v>0</v>
      </c>
      <c r="W9" s="20">
        <f>COUNTIFS(兵种图鉴!$E$4:$E$51,"="&amp;兵种总览!$S9,兵种图鉴!$H$4:$H$51,"="&amp;兵种总览!W$5)</f>
        <v>1</v>
      </c>
      <c r="X9" s="20">
        <f>COUNTIFS(兵种图鉴!$E$4:$E$51,"="&amp;兵种总览!$S9,兵种图鉴!$H$4:$H$51,"="&amp;兵种总览!X$5)</f>
        <v>1</v>
      </c>
      <c r="Y9" s="20">
        <f>COUNTIFS(兵种图鉴!$E$4:$E$51,"="&amp;兵种总览!$S9,兵种图鉴!$H$4:$H$51,"="&amp;兵种总览!Y$5)</f>
        <v>1</v>
      </c>
      <c r="Z9" s="20">
        <f>COUNTIFS(兵种图鉴!$E$4:$E$51,"="&amp;兵种总览!$S9,兵种图鉴!$H$4:$H$51,"="&amp;兵种总览!Z$5)</f>
        <v>1</v>
      </c>
      <c r="AA9" s="20">
        <f>COUNTIFS(兵种图鉴!$E$4:$E$51,"="&amp;兵种总览!$S9,兵种图鉴!$H$4:$H$51,"="&amp;兵种总览!AA$5)</f>
        <v>0</v>
      </c>
      <c r="AB9" s="20">
        <f>COUNTIFS(兵种图鉴!$E$4:$E$51,"="&amp;兵种总览!$S9,兵种图鉴!$H$4:$H$51,"="&amp;兵种总览!AB$5)</f>
        <v>2</v>
      </c>
    </row>
    <row r="10" spans="1:28" x14ac:dyDescent="0.2">
      <c r="A10" s="22">
        <v>4</v>
      </c>
      <c r="B10" s="20">
        <f>COUNTIF(兵种图鉴!$E$4:$E$51,"="&amp;兵种总览!A10)</f>
        <v>8</v>
      </c>
      <c r="C10" s="20">
        <f>COUNTIFS(兵种图鉴!$E$4:$E$51,"="&amp;兵种总览!A10,兵种图鉴!$D$4:$D$51,"="&amp;兵种总览!C$5)</f>
        <v>0</v>
      </c>
      <c r="D10" s="20">
        <f>COUNTIFS(兵种图鉴!$E$4:$E$51,"="&amp;兵种总览!B10,兵种图鉴!$D$4:$D$51,"="&amp;兵种总览!D$5)</f>
        <v>0</v>
      </c>
      <c r="E10" s="20">
        <f>COUNTIFS(兵种图鉴!$E$4:$E$51,"="&amp;兵种总览!C10,兵种图鉴!$D$4:$D$51,"="&amp;兵种总览!E$5)</f>
        <v>0</v>
      </c>
      <c r="G10" s="22">
        <v>4</v>
      </c>
      <c r="H10" s="20">
        <f>COUNTIFS(兵种图鉴!$E$4:$E$51,"="&amp;兵种总览!$G10,兵种图鉴!$F$4:$F$51,"="&amp;兵种总览!H$5)</f>
        <v>4</v>
      </c>
      <c r="I10" s="20">
        <f>COUNTIFS(兵种图鉴!$E$4:$E$51,"="&amp;兵种总览!$G10,兵种图鉴!$F$4:$F$51,"="&amp;兵种总览!I$5)</f>
        <v>3</v>
      </c>
      <c r="J10" s="20">
        <f>COUNTIFS(兵种图鉴!$E$4:$E$51,"="&amp;兵种总览!$G10,兵种图鉴!$F$4:$F$51,"="&amp;兵种总览!J$5)</f>
        <v>1</v>
      </c>
      <c r="K10" s="20">
        <f>COUNTIFS(兵种图鉴!$E$4:$E$51,"="&amp;兵种总览!$G10,兵种图鉴!$F$4:$F$51,"="&amp;兵种总览!K$5)</f>
        <v>0</v>
      </c>
      <c r="M10" s="22">
        <v>4</v>
      </c>
      <c r="N10" s="20">
        <f>COUNTIFS(兵种图鉴!$E$4:$E$51,"="&amp;兵种总览!$M10,兵种图鉴!$I$4:$I$51,"="&amp;兵种总览!N$5)</f>
        <v>0</v>
      </c>
      <c r="O10" s="20">
        <f>COUNTIFS(兵种图鉴!$E$4:$E$51,"="&amp;兵种总览!$M10,兵种图鉴!$I$4:$I$51,"="&amp;兵种总览!O$5)</f>
        <v>4</v>
      </c>
      <c r="P10" s="20">
        <f>COUNTIFS(兵种图鉴!$E$4:$E$51,"="&amp;兵种总览!$M10,兵种图鉴!$I$4:$I$51,"="&amp;兵种总览!P$5)</f>
        <v>2</v>
      </c>
      <c r="Q10" s="20">
        <f>COUNTIFS(兵种图鉴!$E$4:$E$51,"="&amp;兵种总览!$M10,兵种图鉴!$I$4:$I$51,"="&amp;兵种总览!Q$5)</f>
        <v>2</v>
      </c>
      <c r="S10" s="22">
        <v>4</v>
      </c>
      <c r="T10" s="20">
        <f>COUNTIFS(兵种图鉴!$E$4:$E$51,"="&amp;兵种总览!$S10,兵种图鉴!$H$4:$H$51,"="&amp;兵种总览!T$5)</f>
        <v>0</v>
      </c>
      <c r="U10" s="20">
        <f>COUNTIFS(兵种图鉴!$E$4:$E$51,"="&amp;兵种总览!$S10,兵种图鉴!$H$4:$H$51,"="&amp;兵种总览!U$5)</f>
        <v>3</v>
      </c>
      <c r="V10" s="20">
        <f>COUNTIFS(兵种图鉴!$E$4:$E$51,"="&amp;兵种总览!$S10,兵种图鉴!$H$4:$H$51,"="&amp;兵种总览!V$5)</f>
        <v>1</v>
      </c>
      <c r="W10" s="20">
        <f>COUNTIFS(兵种图鉴!$E$4:$E$51,"="&amp;兵种总览!$S10,兵种图鉴!$H$4:$H$51,"="&amp;兵种总览!W$5)</f>
        <v>1</v>
      </c>
      <c r="X10" s="20">
        <f>COUNTIFS(兵种图鉴!$E$4:$E$51,"="&amp;兵种总览!$S10,兵种图鉴!$H$4:$H$51,"="&amp;兵种总览!X$5)</f>
        <v>1</v>
      </c>
      <c r="Y10" s="20">
        <f>COUNTIFS(兵种图鉴!$E$4:$E$51,"="&amp;兵种总览!$S10,兵种图鉴!$H$4:$H$51,"="&amp;兵种总览!Y$5)</f>
        <v>1</v>
      </c>
      <c r="Z10" s="20">
        <f>COUNTIFS(兵种图鉴!$E$4:$E$51,"="&amp;兵种总览!$S10,兵种图鉴!$H$4:$H$51,"="&amp;兵种总览!Z$5)</f>
        <v>0</v>
      </c>
      <c r="AA10" s="20">
        <f>COUNTIFS(兵种图鉴!$E$4:$E$51,"="&amp;兵种总览!$S10,兵种图鉴!$H$4:$H$51,"="&amp;兵种总览!AA$5)</f>
        <v>1</v>
      </c>
      <c r="AB10" s="20">
        <f>COUNTIFS(兵种图鉴!$E$4:$E$51,"="&amp;兵种总览!$S10,兵种图鉴!$H$4:$H$51,"="&amp;兵种总览!AB$5)</f>
        <v>0</v>
      </c>
    </row>
    <row r="11" spans="1:28" x14ac:dyDescent="0.2">
      <c r="A11" s="22">
        <v>5</v>
      </c>
      <c r="B11" s="20">
        <f>COUNTIF(兵种图鉴!$E$4:$E$51,"="&amp;兵种总览!A11)</f>
        <v>7</v>
      </c>
      <c r="C11" s="20">
        <f>COUNTIFS(兵种图鉴!$E$4:$E$51,"="&amp;兵种总览!A11,兵种图鉴!$D$4:$D$51,"="&amp;兵种总览!C$5)</f>
        <v>1</v>
      </c>
      <c r="D11" s="20">
        <f>COUNTIFS(兵种图鉴!$E$4:$E$51,"="&amp;兵种总览!B11,兵种图鉴!$D$4:$D$51,"="&amp;兵种总览!D$5)</f>
        <v>2</v>
      </c>
      <c r="E11" s="20">
        <f>COUNTIFS(兵种图鉴!$E$4:$E$51,"="&amp;兵种总览!C11,兵种图鉴!$D$4:$D$51,"="&amp;兵种总览!E$5)</f>
        <v>0</v>
      </c>
      <c r="G11" s="22">
        <v>5</v>
      </c>
      <c r="H11" s="20">
        <f>COUNTIFS(兵种图鉴!$E$4:$E$51,"="&amp;兵种总览!$G11,兵种图鉴!$F$4:$F$51,"="&amp;兵种总览!H$5)</f>
        <v>1</v>
      </c>
      <c r="I11" s="20">
        <f>COUNTIFS(兵种图鉴!$E$4:$E$51,"="&amp;兵种总览!$G11,兵种图鉴!$F$4:$F$51,"="&amp;兵种总览!I$5)</f>
        <v>3</v>
      </c>
      <c r="J11" s="20">
        <f>COUNTIFS(兵种图鉴!$E$4:$E$51,"="&amp;兵种总览!$G11,兵种图鉴!$F$4:$F$51,"="&amp;兵种总览!J$5)</f>
        <v>3</v>
      </c>
      <c r="K11" s="20">
        <f>COUNTIFS(兵种图鉴!$E$4:$E$51,"="&amp;兵种总览!$G11,兵种图鉴!$F$4:$F$51,"="&amp;兵种总览!K$5)</f>
        <v>0</v>
      </c>
      <c r="M11" s="22">
        <v>5</v>
      </c>
      <c r="N11" s="20">
        <f>COUNTIFS(兵种图鉴!$E$4:$E$51,"="&amp;兵种总览!$M11,兵种图鉴!$I$4:$I$51,"="&amp;兵种总览!N$5)</f>
        <v>1</v>
      </c>
      <c r="O11" s="20">
        <f>COUNTIFS(兵种图鉴!$E$4:$E$51,"="&amp;兵种总览!$M11,兵种图鉴!$I$4:$I$51,"="&amp;兵种总览!O$5)</f>
        <v>4</v>
      </c>
      <c r="P11" s="20">
        <f>COUNTIFS(兵种图鉴!$E$4:$E$51,"="&amp;兵种总览!$M11,兵种图鉴!$I$4:$I$51,"="&amp;兵种总览!P$5)</f>
        <v>1</v>
      </c>
      <c r="Q11" s="20">
        <f>COUNTIFS(兵种图鉴!$E$4:$E$51,"="&amp;兵种总览!$M11,兵种图鉴!$I$4:$I$51,"="&amp;兵种总览!Q$5)</f>
        <v>1</v>
      </c>
      <c r="S11" s="22">
        <v>5</v>
      </c>
      <c r="T11" s="20">
        <f>COUNTIFS(兵种图鉴!$E$4:$E$51,"="&amp;兵种总览!$S11,兵种图鉴!$H$4:$H$51,"="&amp;兵种总览!T$5)</f>
        <v>1</v>
      </c>
      <c r="U11" s="20">
        <f>COUNTIFS(兵种图鉴!$E$4:$E$51,"="&amp;兵种总览!$S11,兵种图鉴!$H$4:$H$51,"="&amp;兵种总览!U$5)</f>
        <v>3</v>
      </c>
      <c r="V11" s="20">
        <f>COUNTIFS(兵种图鉴!$E$4:$E$51,"="&amp;兵种总览!$S11,兵种图鉴!$H$4:$H$51,"="&amp;兵种总览!V$5)</f>
        <v>1</v>
      </c>
      <c r="W11" s="20">
        <f>COUNTIFS(兵种图鉴!$E$4:$E$51,"="&amp;兵种总览!$S11,兵种图鉴!$H$4:$H$51,"="&amp;兵种总览!W$5)</f>
        <v>0</v>
      </c>
      <c r="X11" s="20">
        <f>COUNTIFS(兵种图鉴!$E$4:$E$51,"="&amp;兵种总览!$S11,兵种图鉴!$H$4:$H$51,"="&amp;兵种总览!X$5)</f>
        <v>0</v>
      </c>
      <c r="Y11" s="20">
        <f>COUNTIFS(兵种图鉴!$E$4:$E$51,"="&amp;兵种总览!$S11,兵种图鉴!$H$4:$H$51,"="&amp;兵种总览!Y$5)</f>
        <v>2</v>
      </c>
      <c r="Z11" s="20">
        <f>COUNTIFS(兵种图鉴!$E$4:$E$51,"="&amp;兵种总览!$S11,兵种图鉴!$H$4:$H$51,"="&amp;兵种总览!Z$5)</f>
        <v>0</v>
      </c>
      <c r="AA11" s="20">
        <f>COUNTIFS(兵种图鉴!$E$4:$E$51,"="&amp;兵种总览!$S11,兵种图鉴!$H$4:$H$51,"="&amp;兵种总览!AA$5)</f>
        <v>0</v>
      </c>
      <c r="AB11" s="20">
        <f>COUNTIFS(兵种图鉴!$E$4:$E$51,"="&amp;兵种总览!$S11,兵种图鉴!$H$4:$H$51,"="&amp;兵种总览!AB$5)</f>
        <v>0</v>
      </c>
    </row>
    <row r="12" spans="1:28" x14ac:dyDescent="0.2">
      <c r="A12" s="22">
        <v>6</v>
      </c>
      <c r="B12" s="20">
        <f>COUNTIF(兵种图鉴!$E$4:$E$51,"="&amp;兵种总览!A12)</f>
        <v>1</v>
      </c>
      <c r="C12" s="20">
        <f>COUNTIFS(兵种图鉴!$E$4:$E$51,"="&amp;兵种总览!A12,兵种图鉴!$D$4:$D$51,"="&amp;兵种总览!C$5)</f>
        <v>0</v>
      </c>
      <c r="D12" s="20">
        <f>COUNTIFS(兵种图鉴!$E$4:$E$51,"="&amp;兵种总览!B12,兵种图鉴!$D$4:$D$51,"="&amp;兵种总览!D$5)</f>
        <v>0</v>
      </c>
      <c r="E12" s="20">
        <f>COUNTIFS(兵种图鉴!$E$4:$E$51,"="&amp;兵种总览!C12,兵种图鉴!$D$4:$D$51,"="&amp;兵种总览!E$5)</f>
        <v>0</v>
      </c>
      <c r="G12" s="22">
        <v>6</v>
      </c>
      <c r="H12" s="20">
        <f>COUNTIFS(兵种图鉴!$E$4:$E$51,"="&amp;兵种总览!$G12,兵种图鉴!$F$4:$F$51,"="&amp;兵种总览!H$5)</f>
        <v>0</v>
      </c>
      <c r="I12" s="20">
        <f>COUNTIFS(兵种图鉴!$E$4:$E$51,"="&amp;兵种总览!$G12,兵种图鉴!$F$4:$F$51,"="&amp;兵种总览!I$5)</f>
        <v>0</v>
      </c>
      <c r="J12" s="20">
        <f>COUNTIFS(兵种图鉴!$E$4:$E$51,"="&amp;兵种总览!$G12,兵种图鉴!$F$4:$F$51,"="&amp;兵种总览!J$5)</f>
        <v>1</v>
      </c>
      <c r="K12" s="20">
        <f>COUNTIFS(兵种图鉴!$E$4:$E$51,"="&amp;兵种总览!$G12,兵种图鉴!$F$4:$F$51,"="&amp;兵种总览!K$5)</f>
        <v>0</v>
      </c>
      <c r="M12" s="22">
        <v>6</v>
      </c>
      <c r="N12" s="20">
        <f>COUNTIFS(兵种图鉴!$E$4:$E$51,"="&amp;兵种总览!$M12,兵种图鉴!$I$4:$I$51,"="&amp;兵种总览!N$5)</f>
        <v>1</v>
      </c>
      <c r="O12" s="20">
        <f>COUNTIFS(兵种图鉴!$E$4:$E$51,"="&amp;兵种总览!$M12,兵种图鉴!$I$4:$I$51,"="&amp;兵种总览!O$5)</f>
        <v>0</v>
      </c>
      <c r="P12" s="20">
        <f>COUNTIFS(兵种图鉴!$E$4:$E$51,"="&amp;兵种总览!$M12,兵种图鉴!$I$4:$I$51,"="&amp;兵种总览!P$5)</f>
        <v>0</v>
      </c>
      <c r="Q12" s="20">
        <f>COUNTIFS(兵种图鉴!$E$4:$E$51,"="&amp;兵种总览!$M12,兵种图鉴!$I$4:$I$51,"="&amp;兵种总览!Q$5)</f>
        <v>0</v>
      </c>
      <c r="S12" s="22">
        <v>6</v>
      </c>
      <c r="T12" s="20">
        <f>COUNTIFS(兵种图鉴!$E$4:$E$51,"="&amp;兵种总览!$S12,兵种图鉴!$H$4:$H$51,"="&amp;兵种总览!T$5)</f>
        <v>1</v>
      </c>
      <c r="U12" s="20">
        <f>COUNTIFS(兵种图鉴!$E$4:$E$51,"="&amp;兵种总览!$S12,兵种图鉴!$H$4:$H$51,"="&amp;兵种总览!U$5)</f>
        <v>0</v>
      </c>
      <c r="V12" s="20">
        <f>COUNTIFS(兵种图鉴!$E$4:$E$51,"="&amp;兵种总览!$S12,兵种图鉴!$H$4:$H$51,"="&amp;兵种总览!V$5)</f>
        <v>0</v>
      </c>
      <c r="W12" s="20">
        <f>COUNTIFS(兵种图鉴!$E$4:$E$51,"="&amp;兵种总览!$S12,兵种图鉴!$H$4:$H$51,"="&amp;兵种总览!W$5)</f>
        <v>0</v>
      </c>
      <c r="X12" s="20">
        <f>COUNTIFS(兵种图鉴!$E$4:$E$51,"="&amp;兵种总览!$S12,兵种图鉴!$H$4:$H$51,"="&amp;兵种总览!X$5)</f>
        <v>0</v>
      </c>
      <c r="Y12" s="20">
        <f>COUNTIFS(兵种图鉴!$E$4:$E$51,"="&amp;兵种总览!$S12,兵种图鉴!$H$4:$H$51,"="&amp;兵种总览!Y$5)</f>
        <v>0</v>
      </c>
      <c r="Z12" s="20">
        <f>COUNTIFS(兵种图鉴!$E$4:$E$51,"="&amp;兵种总览!$S12,兵种图鉴!$H$4:$H$51,"="&amp;兵种总览!Z$5)</f>
        <v>0</v>
      </c>
      <c r="AA12" s="20">
        <f>COUNTIFS(兵种图鉴!$E$4:$E$51,"="&amp;兵种总览!$S12,兵种图鉴!$H$4:$H$51,"="&amp;兵种总览!AA$5)</f>
        <v>0</v>
      </c>
      <c r="AB12" s="20">
        <f>COUNTIFS(兵种图鉴!$E$4:$E$51,"="&amp;兵种总览!$S12,兵种图鉴!$H$4:$H$51,"="&amp;兵种总览!AB$5)</f>
        <v>0</v>
      </c>
    </row>
    <row r="13" spans="1:28" x14ac:dyDescent="0.2">
      <c r="A13" s="22">
        <v>7</v>
      </c>
      <c r="B13" s="20">
        <f>COUNTIF(兵种图鉴!$E$4:$E$51,"="&amp;兵种总览!A13)</f>
        <v>2</v>
      </c>
      <c r="C13" s="20">
        <f>COUNTIFS(兵种图鉴!$E$4:$E$51,"="&amp;兵种总览!A13,兵种图鉴!$D$4:$D$51,"="&amp;兵种总览!C$5)</f>
        <v>0</v>
      </c>
      <c r="D13" s="20">
        <f>COUNTIFS(兵种图鉴!$E$4:$E$51,"="&amp;兵种总览!B13,兵种图鉴!$D$4:$D$51,"="&amp;兵种总览!D$5)</f>
        <v>0</v>
      </c>
      <c r="E13" s="20">
        <f>COUNTIFS(兵种图鉴!$E$4:$E$51,"="&amp;兵种总览!C13,兵种图鉴!$D$4:$D$51,"="&amp;兵种总览!E$5)</f>
        <v>0</v>
      </c>
      <c r="G13" s="22">
        <v>7</v>
      </c>
      <c r="H13" s="20">
        <f>COUNTIFS(兵种图鉴!$E$4:$E$51,"="&amp;兵种总览!$G13,兵种图鉴!$F$4:$F$51,"="&amp;兵种总览!H$5)</f>
        <v>0</v>
      </c>
      <c r="I13" s="20">
        <f>COUNTIFS(兵种图鉴!$E$4:$E$51,"="&amp;兵种总览!$G13,兵种图鉴!$F$4:$F$51,"="&amp;兵种总览!I$5)</f>
        <v>1</v>
      </c>
      <c r="J13" s="20">
        <f>COUNTIFS(兵种图鉴!$E$4:$E$51,"="&amp;兵种总览!$G13,兵种图鉴!$F$4:$F$51,"="&amp;兵种总览!J$5)</f>
        <v>1</v>
      </c>
      <c r="K13" s="20">
        <f>COUNTIFS(兵种图鉴!$E$4:$E$51,"="&amp;兵种总览!$G13,兵种图鉴!$F$4:$F$51,"="&amp;兵种总览!K$5)</f>
        <v>0</v>
      </c>
      <c r="M13" s="22">
        <v>7</v>
      </c>
      <c r="N13" s="20">
        <f>COUNTIFS(兵种图鉴!$E$4:$E$51,"="&amp;兵种总览!$M13,兵种图鉴!$I$4:$I$51,"="&amp;兵种总览!N$5)</f>
        <v>1</v>
      </c>
      <c r="O13" s="20">
        <f>COUNTIFS(兵种图鉴!$E$4:$E$51,"="&amp;兵种总览!$M13,兵种图鉴!$I$4:$I$51,"="&amp;兵种总览!O$5)</f>
        <v>1</v>
      </c>
      <c r="P13" s="20">
        <f>COUNTIFS(兵种图鉴!$E$4:$E$51,"="&amp;兵种总览!$M13,兵种图鉴!$I$4:$I$51,"="&amp;兵种总览!P$5)</f>
        <v>0</v>
      </c>
      <c r="Q13" s="20">
        <f>COUNTIFS(兵种图鉴!$E$4:$E$51,"="&amp;兵种总览!$M13,兵种图鉴!$I$4:$I$51,"="&amp;兵种总览!Q$5)</f>
        <v>0</v>
      </c>
      <c r="S13" s="22">
        <v>7</v>
      </c>
      <c r="T13" s="20">
        <f>COUNTIFS(兵种图鉴!$E$4:$E$51,"="&amp;兵种总览!$S13,兵种图鉴!$H$4:$H$51,"="&amp;兵种总览!T$5)</f>
        <v>1</v>
      </c>
      <c r="U13" s="20">
        <f>COUNTIFS(兵种图鉴!$E$4:$E$51,"="&amp;兵种总览!$S13,兵种图鉴!$H$4:$H$51,"="&amp;兵种总览!U$5)</f>
        <v>1</v>
      </c>
      <c r="V13" s="20">
        <f>COUNTIFS(兵种图鉴!$E$4:$E$51,"="&amp;兵种总览!$S13,兵种图鉴!$H$4:$H$51,"="&amp;兵种总览!V$5)</f>
        <v>0</v>
      </c>
      <c r="W13" s="20">
        <f>COUNTIFS(兵种图鉴!$E$4:$E$51,"="&amp;兵种总览!$S13,兵种图鉴!$H$4:$H$51,"="&amp;兵种总览!W$5)</f>
        <v>0</v>
      </c>
      <c r="X13" s="20">
        <f>COUNTIFS(兵种图鉴!$E$4:$E$51,"="&amp;兵种总览!$S13,兵种图鉴!$H$4:$H$51,"="&amp;兵种总览!X$5)</f>
        <v>0</v>
      </c>
      <c r="Y13" s="20">
        <f>COUNTIFS(兵种图鉴!$E$4:$E$51,"="&amp;兵种总览!$S13,兵种图鉴!$H$4:$H$51,"="&amp;兵种总览!Y$5)</f>
        <v>0</v>
      </c>
      <c r="Z13" s="20">
        <f>COUNTIFS(兵种图鉴!$E$4:$E$51,"="&amp;兵种总览!$S13,兵种图鉴!$H$4:$H$51,"="&amp;兵种总览!Z$5)</f>
        <v>0</v>
      </c>
      <c r="AA13" s="20">
        <f>COUNTIFS(兵种图鉴!$E$4:$E$51,"="&amp;兵种总览!$S13,兵种图鉴!$H$4:$H$51,"="&amp;兵种总览!AA$5)</f>
        <v>0</v>
      </c>
      <c r="AB13" s="20">
        <f>COUNTIFS(兵种图鉴!$E$4:$E$51,"="&amp;兵种总览!$S13,兵种图鉴!$H$4:$H$51,"="&amp;兵种总览!AB$5)</f>
        <v>0</v>
      </c>
    </row>
    <row r="14" spans="1:28" x14ac:dyDescent="0.2">
      <c r="A14" s="22">
        <v>8</v>
      </c>
      <c r="B14" s="20">
        <f>COUNTIF(兵种图鉴!$E$4:$E$51,"="&amp;兵种总览!A14)</f>
        <v>1</v>
      </c>
      <c r="C14" s="20">
        <f>COUNTIFS(兵种图鉴!$E$4:$E$51,"="&amp;兵种总览!A14,兵种图鉴!$D$4:$D$51,"="&amp;兵种总览!C$5)</f>
        <v>0</v>
      </c>
      <c r="D14" s="20">
        <f>COUNTIFS(兵种图鉴!$E$4:$E$51,"="&amp;兵种总览!B14,兵种图鉴!$D$4:$D$51,"="&amp;兵种总览!D$5)</f>
        <v>0</v>
      </c>
      <c r="E14" s="20">
        <f>COUNTIFS(兵种图鉴!$E$4:$E$51,"="&amp;兵种总览!C14,兵种图鉴!$D$4:$D$51,"="&amp;兵种总览!E$5)</f>
        <v>0</v>
      </c>
      <c r="G14" s="22">
        <v>8</v>
      </c>
      <c r="H14" s="20">
        <f>COUNTIFS(兵种图鉴!$E$4:$E$51,"="&amp;兵种总览!$G14,兵种图鉴!$F$4:$F$51,"="&amp;兵种总览!H$5)</f>
        <v>0</v>
      </c>
      <c r="I14" s="20">
        <f>COUNTIFS(兵种图鉴!$E$4:$E$51,"="&amp;兵种总览!$G14,兵种图鉴!$F$4:$F$51,"="&amp;兵种总览!I$5)</f>
        <v>0</v>
      </c>
      <c r="J14" s="20">
        <f>COUNTIFS(兵种图鉴!$E$4:$E$51,"="&amp;兵种总览!$G14,兵种图鉴!$F$4:$F$51,"="&amp;兵种总览!J$5)</f>
        <v>1</v>
      </c>
      <c r="K14" s="20">
        <f>COUNTIFS(兵种图鉴!$E$4:$E$51,"="&amp;兵种总览!$G14,兵种图鉴!$F$4:$F$51,"="&amp;兵种总览!K$5)</f>
        <v>0</v>
      </c>
      <c r="M14" s="22">
        <v>8</v>
      </c>
      <c r="N14" s="20">
        <f>COUNTIFS(兵种图鉴!$E$4:$E$51,"="&amp;兵种总览!$M14,兵种图鉴!$I$4:$I$51,"="&amp;兵种总览!N$5)</f>
        <v>0</v>
      </c>
      <c r="O14" s="20">
        <f>COUNTIFS(兵种图鉴!$E$4:$E$51,"="&amp;兵种总览!$M14,兵种图鉴!$I$4:$I$51,"="&amp;兵种总览!O$5)</f>
        <v>1</v>
      </c>
      <c r="P14" s="20">
        <f>COUNTIFS(兵种图鉴!$E$4:$E$51,"="&amp;兵种总览!$M14,兵种图鉴!$I$4:$I$51,"="&amp;兵种总览!P$5)</f>
        <v>0</v>
      </c>
      <c r="Q14" s="20">
        <f>COUNTIFS(兵种图鉴!$E$4:$E$51,"="&amp;兵种总览!$M14,兵种图鉴!$I$4:$I$51,"="&amp;兵种总览!Q$5)</f>
        <v>0</v>
      </c>
      <c r="S14" s="22">
        <v>8</v>
      </c>
      <c r="T14" s="20">
        <f>COUNTIFS(兵种图鉴!$E$4:$E$51,"="&amp;兵种总览!$S14,兵种图鉴!$H$4:$H$51,"="&amp;兵种总览!T$5)</f>
        <v>0</v>
      </c>
      <c r="U14" s="20">
        <f>COUNTIFS(兵种图鉴!$E$4:$E$51,"="&amp;兵种总览!$S14,兵种图鉴!$H$4:$H$51,"="&amp;兵种总览!U$5)</f>
        <v>1</v>
      </c>
      <c r="V14" s="20">
        <f>COUNTIFS(兵种图鉴!$E$4:$E$51,"="&amp;兵种总览!$S14,兵种图鉴!$H$4:$H$51,"="&amp;兵种总览!V$5)</f>
        <v>0</v>
      </c>
      <c r="W14" s="20">
        <f>COUNTIFS(兵种图鉴!$E$4:$E$51,"="&amp;兵种总览!$S14,兵种图鉴!$H$4:$H$51,"="&amp;兵种总览!W$5)</f>
        <v>0</v>
      </c>
      <c r="X14" s="20">
        <f>COUNTIFS(兵种图鉴!$E$4:$E$51,"="&amp;兵种总览!$S14,兵种图鉴!$H$4:$H$51,"="&amp;兵种总览!X$5)</f>
        <v>0</v>
      </c>
      <c r="Y14" s="20">
        <f>COUNTIFS(兵种图鉴!$E$4:$E$51,"="&amp;兵种总览!$S14,兵种图鉴!$H$4:$H$51,"="&amp;兵种总览!Y$5)</f>
        <v>0</v>
      </c>
      <c r="Z14" s="20">
        <f>COUNTIFS(兵种图鉴!$E$4:$E$51,"="&amp;兵种总览!$S14,兵种图鉴!$H$4:$H$51,"="&amp;兵种总览!Z$5)</f>
        <v>0</v>
      </c>
      <c r="AA14" s="20">
        <f>COUNTIFS(兵种图鉴!$E$4:$E$51,"="&amp;兵种总览!$S14,兵种图鉴!$H$4:$H$51,"="&amp;兵种总览!AA$5)</f>
        <v>0</v>
      </c>
      <c r="AB14" s="20">
        <f>COUNTIFS(兵种图鉴!$E$4:$E$51,"="&amp;兵种总览!$S14,兵种图鉴!$H$4:$H$51,"="&amp;兵种总览!AB$5)</f>
        <v>0</v>
      </c>
    </row>
    <row r="15" spans="1:28" x14ac:dyDescent="0.2">
      <c r="A15" s="22">
        <v>9</v>
      </c>
      <c r="B15" s="20">
        <f>COUNTIF(兵种图鉴!$E$4:$E$51,"="&amp;兵种总览!A15)</f>
        <v>0</v>
      </c>
      <c r="C15" s="20">
        <f>COUNTIFS(兵种图鉴!$E$4:$E$51,"="&amp;兵种总览!A15,兵种图鉴!$D$4:$D$51,"="&amp;兵种总览!C$5)</f>
        <v>0</v>
      </c>
      <c r="D15" s="20">
        <f>COUNTIFS(兵种图鉴!$E$4:$E$51,"="&amp;兵种总览!B15,兵种图鉴!$D$4:$D$51,"="&amp;兵种总览!D$5)</f>
        <v>0</v>
      </c>
      <c r="E15" s="20">
        <f>COUNTIFS(兵种图鉴!$E$4:$E$51,"="&amp;兵种总览!C15,兵种图鉴!$D$4:$D$51,"="&amp;兵种总览!E$5)</f>
        <v>0</v>
      </c>
      <c r="G15" s="22">
        <v>9</v>
      </c>
      <c r="H15" s="20">
        <f>COUNTIFS(兵种图鉴!$E$4:$E$51,"="&amp;兵种总览!$G15,兵种图鉴!$F$4:$F$51,"="&amp;兵种总览!H$5)</f>
        <v>0</v>
      </c>
      <c r="I15" s="20">
        <f>COUNTIFS(兵种图鉴!$E$4:$E$51,"="&amp;兵种总览!$G15,兵种图鉴!$F$4:$F$51,"="&amp;兵种总览!I$5)</f>
        <v>0</v>
      </c>
      <c r="J15" s="20">
        <f>COUNTIFS(兵种图鉴!$E$4:$E$51,"="&amp;兵种总览!$G15,兵种图鉴!$F$4:$F$51,"="&amp;兵种总览!J$5)</f>
        <v>0</v>
      </c>
      <c r="K15" s="20">
        <f>COUNTIFS(兵种图鉴!$E$4:$E$51,"="&amp;兵种总览!$G15,兵种图鉴!$F$4:$F$51,"="&amp;兵种总览!K$5)</f>
        <v>0</v>
      </c>
      <c r="M15" s="22">
        <v>9</v>
      </c>
      <c r="N15" s="20">
        <f>COUNTIFS(兵种图鉴!$E$4:$E$51,"="&amp;兵种总览!$M15,兵种图鉴!$I$4:$I$51,"="&amp;兵种总览!N$5)</f>
        <v>0</v>
      </c>
      <c r="O15" s="20">
        <f>COUNTIFS(兵种图鉴!$E$4:$E$51,"="&amp;兵种总览!$M15,兵种图鉴!$I$4:$I$51,"="&amp;兵种总览!O$5)</f>
        <v>0</v>
      </c>
      <c r="P15" s="20">
        <f>COUNTIFS(兵种图鉴!$E$4:$E$51,"="&amp;兵种总览!$M15,兵种图鉴!$I$4:$I$51,"="&amp;兵种总览!P$5)</f>
        <v>0</v>
      </c>
      <c r="Q15" s="20">
        <f>COUNTIFS(兵种图鉴!$E$4:$E$51,"="&amp;兵种总览!$M15,兵种图鉴!$I$4:$I$51,"="&amp;兵种总览!Q$5)</f>
        <v>0</v>
      </c>
      <c r="S15" s="22">
        <v>9</v>
      </c>
      <c r="T15" s="20">
        <f>COUNTIFS(兵种图鉴!$E$4:$E$51,"="&amp;兵种总览!$S15,兵种图鉴!$H$4:$H$51,"="&amp;兵种总览!T$5)</f>
        <v>0</v>
      </c>
      <c r="U15" s="20">
        <f>COUNTIFS(兵种图鉴!$E$4:$E$51,"="&amp;兵种总览!$S15,兵种图鉴!$H$4:$H$51,"="&amp;兵种总览!U$5)</f>
        <v>0</v>
      </c>
      <c r="V15" s="20">
        <f>COUNTIFS(兵种图鉴!$E$4:$E$51,"="&amp;兵种总览!$S15,兵种图鉴!$H$4:$H$51,"="&amp;兵种总览!V$5)</f>
        <v>0</v>
      </c>
      <c r="W15" s="20">
        <f>COUNTIFS(兵种图鉴!$E$4:$E$51,"="&amp;兵种总览!$S15,兵种图鉴!$H$4:$H$51,"="&amp;兵种总览!W$5)</f>
        <v>0</v>
      </c>
      <c r="X15" s="20">
        <f>COUNTIFS(兵种图鉴!$E$4:$E$51,"="&amp;兵种总览!$S15,兵种图鉴!$H$4:$H$51,"="&amp;兵种总览!X$5)</f>
        <v>0</v>
      </c>
      <c r="Y15" s="20">
        <f>COUNTIFS(兵种图鉴!$E$4:$E$51,"="&amp;兵种总览!$S15,兵种图鉴!$H$4:$H$51,"="&amp;兵种总览!Y$5)</f>
        <v>0</v>
      </c>
      <c r="Z15" s="20">
        <f>COUNTIFS(兵种图鉴!$E$4:$E$51,"="&amp;兵种总览!$S15,兵种图鉴!$H$4:$H$51,"="&amp;兵种总览!Z$5)</f>
        <v>0</v>
      </c>
      <c r="AA15" s="20">
        <f>COUNTIFS(兵种图鉴!$E$4:$E$51,"="&amp;兵种总览!$S15,兵种图鉴!$H$4:$H$51,"="&amp;兵种总览!AA$5)</f>
        <v>0</v>
      </c>
      <c r="AB15" s="20">
        <f>COUNTIFS(兵种图鉴!$E$4:$E$51,"="&amp;兵种总览!$S15,兵种图鉴!$H$4:$H$51,"="&amp;兵种总览!AB$5)</f>
        <v>0</v>
      </c>
    </row>
    <row r="16" spans="1:28" x14ac:dyDescent="0.2">
      <c r="A16" s="22">
        <v>10</v>
      </c>
      <c r="B16" s="20">
        <f>COUNTIF(兵种图鉴!$E$4:$E$51,"="&amp;兵种总览!A16)</f>
        <v>1</v>
      </c>
      <c r="C16" s="20">
        <f>COUNTIFS(兵种图鉴!$E$4:$E$51,"="&amp;兵种总览!A16,兵种图鉴!$D$4:$D$51,"="&amp;兵种总览!C$5)</f>
        <v>0</v>
      </c>
      <c r="D16" s="20">
        <f>COUNTIFS(兵种图鉴!$E$4:$E$51,"="&amp;兵种总览!B16,兵种图鉴!$D$4:$D$51,"="&amp;兵种总览!D$5)</f>
        <v>0</v>
      </c>
      <c r="E16" s="20">
        <f>COUNTIFS(兵种图鉴!$E$4:$E$51,"="&amp;兵种总览!C16,兵种图鉴!$D$4:$D$51,"="&amp;兵种总览!E$5)</f>
        <v>0</v>
      </c>
      <c r="G16" s="22">
        <v>10</v>
      </c>
      <c r="H16" s="20">
        <f>COUNTIFS(兵种图鉴!$E$4:$E$51,"="&amp;兵种总览!$G16,兵种图鉴!$F$4:$F$51,"="&amp;兵种总览!H$5)</f>
        <v>0</v>
      </c>
      <c r="I16" s="20">
        <f>COUNTIFS(兵种图鉴!$E$4:$E$51,"="&amp;兵种总览!$G16,兵种图鉴!$F$4:$F$51,"="&amp;兵种总览!I$5)</f>
        <v>0</v>
      </c>
      <c r="J16" s="20">
        <f>COUNTIFS(兵种图鉴!$E$4:$E$51,"="&amp;兵种总览!$G16,兵种图鉴!$F$4:$F$51,"="&amp;兵种总览!J$5)</f>
        <v>0</v>
      </c>
      <c r="K16" s="20">
        <f>COUNTIFS(兵种图鉴!$E$4:$E$51,"="&amp;兵种总览!$G16,兵种图鉴!$F$4:$F$51,"="&amp;兵种总览!K$5)</f>
        <v>1</v>
      </c>
      <c r="M16" s="22">
        <v>10</v>
      </c>
      <c r="N16" s="20">
        <f>COUNTIFS(兵种图鉴!$E$4:$E$51,"="&amp;兵种总览!$M16,兵种图鉴!$I$4:$I$51,"="&amp;兵种总览!N$5)</f>
        <v>0</v>
      </c>
      <c r="O16" s="20">
        <f>COUNTIFS(兵种图鉴!$E$4:$E$51,"="&amp;兵种总览!$M16,兵种图鉴!$I$4:$I$51,"="&amp;兵种总览!O$5)</f>
        <v>1</v>
      </c>
      <c r="P16" s="20">
        <f>COUNTIFS(兵种图鉴!$E$4:$E$51,"="&amp;兵种总览!$M16,兵种图鉴!$I$4:$I$51,"="&amp;兵种总览!P$5)</f>
        <v>0</v>
      </c>
      <c r="Q16" s="20">
        <f>COUNTIFS(兵种图鉴!$E$4:$E$51,"="&amp;兵种总览!$M16,兵种图鉴!$I$4:$I$51,"="&amp;兵种总览!Q$5)</f>
        <v>0</v>
      </c>
      <c r="S16" s="22">
        <v>10</v>
      </c>
      <c r="T16" s="20">
        <f>COUNTIFS(兵种图鉴!$E$4:$E$51,"="&amp;兵种总览!$S16,兵种图鉴!$H$4:$H$51,"="&amp;兵种总览!T$5)</f>
        <v>0</v>
      </c>
      <c r="U16" s="20">
        <f>COUNTIFS(兵种图鉴!$E$4:$E$51,"="&amp;兵种总览!$S16,兵种图鉴!$H$4:$H$51,"="&amp;兵种总览!U$5)</f>
        <v>1</v>
      </c>
      <c r="V16" s="20">
        <f>COUNTIFS(兵种图鉴!$E$4:$E$51,"="&amp;兵种总览!$S16,兵种图鉴!$H$4:$H$51,"="&amp;兵种总览!V$5)</f>
        <v>0</v>
      </c>
      <c r="W16" s="20">
        <f>COUNTIFS(兵种图鉴!$E$4:$E$51,"="&amp;兵种总览!$S16,兵种图鉴!$H$4:$H$51,"="&amp;兵种总览!W$5)</f>
        <v>0</v>
      </c>
      <c r="X16" s="20">
        <f>COUNTIFS(兵种图鉴!$E$4:$E$51,"="&amp;兵种总览!$S16,兵种图鉴!$H$4:$H$51,"="&amp;兵种总览!X$5)</f>
        <v>0</v>
      </c>
      <c r="Y16" s="20">
        <f>COUNTIFS(兵种图鉴!$E$4:$E$51,"="&amp;兵种总览!$S16,兵种图鉴!$H$4:$H$51,"="&amp;兵种总览!Y$5)</f>
        <v>0</v>
      </c>
      <c r="Z16" s="20">
        <f>COUNTIFS(兵种图鉴!$E$4:$E$51,"="&amp;兵种总览!$S16,兵种图鉴!$H$4:$H$51,"="&amp;兵种总览!Z$5)</f>
        <v>0</v>
      </c>
      <c r="AA16" s="20">
        <f>COUNTIFS(兵种图鉴!$E$4:$E$51,"="&amp;兵种总览!$S16,兵种图鉴!$H$4:$H$51,"="&amp;兵种总览!AA$5)</f>
        <v>0</v>
      </c>
      <c r="AB16" s="20">
        <f>COUNTIFS(兵种图鉴!$E$4:$E$51,"="&amp;兵种总览!$S16,兵种图鉴!$H$4:$H$51,"="&amp;兵种总览!AB$5)</f>
        <v>0</v>
      </c>
    </row>
    <row r="18" spans="1:16" ht="20.25" x14ac:dyDescent="0.2">
      <c r="A18" s="23" t="s">
        <v>286</v>
      </c>
      <c r="B18" s="23"/>
      <c r="C18" s="23"/>
      <c r="D18" s="23"/>
      <c r="E18" s="23"/>
      <c r="G18" s="23" t="s">
        <v>286</v>
      </c>
      <c r="H18" s="23"/>
      <c r="I18" s="23"/>
      <c r="J18" s="23"/>
      <c r="K18" s="23"/>
      <c r="L18" s="23"/>
      <c r="M18" s="23"/>
      <c r="N18" s="23"/>
      <c r="O18" s="23"/>
      <c r="P18" s="23"/>
    </row>
    <row r="19" spans="1:16" x14ac:dyDescent="0.2">
      <c r="A19" s="7" t="s">
        <v>287</v>
      </c>
      <c r="B19" s="7" t="s">
        <v>277</v>
      </c>
      <c r="C19" s="7" t="s">
        <v>279</v>
      </c>
      <c r="D19" s="7" t="s">
        <v>281</v>
      </c>
      <c r="E19" s="7" t="s">
        <v>283</v>
      </c>
      <c r="G19" s="11" t="s">
        <v>259</v>
      </c>
      <c r="H19" s="11" t="s">
        <v>268</v>
      </c>
      <c r="I19" s="11" t="s">
        <v>269</v>
      </c>
      <c r="J19" s="11" t="s">
        <v>270</v>
      </c>
      <c r="K19" s="11" t="s">
        <v>271</v>
      </c>
      <c r="L19" s="11" t="s">
        <v>272</v>
      </c>
      <c r="M19" s="11" t="s">
        <v>273</v>
      </c>
      <c r="N19" s="11" t="s">
        <v>132</v>
      </c>
      <c r="O19" s="11" t="s">
        <v>284</v>
      </c>
      <c r="P19" s="11" t="s">
        <v>274</v>
      </c>
    </row>
    <row r="20" spans="1:16" x14ac:dyDescent="0.2">
      <c r="A20" s="22" t="s">
        <v>264</v>
      </c>
      <c r="B20" s="20">
        <f>SUM(B21:B22)</f>
        <v>2</v>
      </c>
      <c r="C20" s="20">
        <f t="shared" ref="C20:E20" si="2">SUM(C21:C22)</f>
        <v>4</v>
      </c>
      <c r="D20" s="20">
        <f t="shared" si="2"/>
        <v>3</v>
      </c>
      <c r="E20" s="20">
        <f t="shared" si="2"/>
        <v>1</v>
      </c>
      <c r="G20" s="22" t="s">
        <v>264</v>
      </c>
      <c r="H20" s="20">
        <f>SUM(H21:H22)</f>
        <v>2</v>
      </c>
      <c r="I20" s="20">
        <f t="shared" ref="I20:P20" si="3">SUM(I21:I22)</f>
        <v>3</v>
      </c>
      <c r="J20" s="20">
        <f t="shared" si="3"/>
        <v>1</v>
      </c>
      <c r="K20" s="20">
        <f t="shared" si="3"/>
        <v>1</v>
      </c>
      <c r="L20" s="20">
        <f t="shared" si="3"/>
        <v>1</v>
      </c>
      <c r="M20" s="20">
        <f t="shared" si="3"/>
        <v>1</v>
      </c>
      <c r="N20" s="20">
        <f t="shared" si="3"/>
        <v>0</v>
      </c>
      <c r="O20" s="20">
        <f t="shared" si="3"/>
        <v>0</v>
      </c>
      <c r="P20" s="20">
        <f t="shared" si="3"/>
        <v>1</v>
      </c>
    </row>
    <row r="21" spans="1:16" x14ac:dyDescent="0.2">
      <c r="A21" s="22" t="s">
        <v>66</v>
      </c>
      <c r="B21" s="20">
        <f>COUNTIFS(兵种图鉴!$E$4:$E$51,"="&amp;兵种总览!$A21,兵种图鉴!$I$4:$I$51,"="&amp;兵种总览!B$19)</f>
        <v>1</v>
      </c>
      <c r="C21" s="20">
        <f>COUNTIFS(兵种图鉴!$E$4:$E$51,"="&amp;兵种总览!$A21,兵种图鉴!$I$4:$I$51,"="&amp;兵种总览!C$19)</f>
        <v>1</v>
      </c>
      <c r="D21" s="20">
        <f>COUNTIFS(兵种图鉴!$E$4:$E$51,"="&amp;兵种总览!$A21,兵种图鉴!$I$4:$I$51,"="&amp;兵种总览!D$19)</f>
        <v>0</v>
      </c>
      <c r="E21" s="20">
        <f>COUNTIFS(兵种图鉴!$E$4:$E$51,"="&amp;兵种总览!$A21,兵种图鉴!$I$4:$I$51,"="&amp;兵种总览!E$19)</f>
        <v>1</v>
      </c>
      <c r="G21" s="22" t="s">
        <v>66</v>
      </c>
      <c r="H21" s="20">
        <f>COUNTIFS(兵种图鉴!$E$4:$E$51,"="&amp;兵种总览!$G21,兵种图鉴!$H$4:$H$51,"="&amp;兵种总览!H$19)</f>
        <v>1</v>
      </c>
      <c r="I21" s="20">
        <f>COUNTIFS(兵种图鉴!$E$4:$E$51,"="&amp;兵种总览!$G21,兵种图鉴!$H$4:$H$51,"="&amp;兵种总览!I$19)</f>
        <v>1</v>
      </c>
      <c r="J21" s="20">
        <f>COUNTIFS(兵种图鉴!$E$4:$E$51,"="&amp;兵种总览!$G21,兵种图鉴!$H$4:$H$51,"="&amp;兵种总览!J$19)</f>
        <v>0</v>
      </c>
      <c r="K21" s="20">
        <f>COUNTIFS(兵种图鉴!$E$4:$E$51,"="&amp;兵种总览!$G21,兵种图鉴!$H$4:$H$51,"="&amp;兵种总览!K$19)</f>
        <v>0</v>
      </c>
      <c r="L21" s="20">
        <f>COUNTIFS(兵种图鉴!$E$4:$E$51,"="&amp;兵种总览!$G21,兵种图鉴!$H$4:$H$51,"="&amp;兵种总览!L$19)</f>
        <v>0</v>
      </c>
      <c r="M21" s="20">
        <f>COUNTIFS(兵种图鉴!$E$4:$E$51,"="&amp;兵种总览!$G21,兵种图鉴!$H$4:$H$51,"="&amp;兵种总览!M$19)</f>
        <v>0</v>
      </c>
      <c r="N21" s="20">
        <f>COUNTIFS(兵种图鉴!$E$4:$E$51,"="&amp;兵种总览!$G21,兵种图鉴!$H$4:$H$51,"="&amp;兵种总览!N$19)</f>
        <v>0</v>
      </c>
      <c r="O21" s="20">
        <f>COUNTIFS(兵种图鉴!$E$4:$E$51,"="&amp;兵种总览!$G21,兵种图鉴!$H$4:$H$51,"="&amp;兵种总览!O$19)</f>
        <v>0</v>
      </c>
      <c r="P21" s="20">
        <f>COUNTIFS(兵种图鉴!$E$4:$E$51,"="&amp;兵种总览!$G21,兵种图鉴!$H$4:$H$51,"="&amp;兵种总览!P$19)</f>
        <v>1</v>
      </c>
    </row>
    <row r="22" spans="1:16" x14ac:dyDescent="0.2">
      <c r="A22" s="22" t="s">
        <v>288</v>
      </c>
      <c r="B22" s="20">
        <f>COUNTIFS(兵种图鉴!$E$4:$E$51,"="&amp;兵种总览!$A22,兵种图鉴!$I$4:$I$51,"="&amp;兵种总览!B$19)</f>
        <v>1</v>
      </c>
      <c r="C22" s="20">
        <f>COUNTIFS(兵种图鉴!$E$4:$E$51,"="&amp;兵种总览!$A22,兵种图鉴!$I$4:$I$51,"="&amp;兵种总览!C$19)</f>
        <v>3</v>
      </c>
      <c r="D22" s="20">
        <f>COUNTIFS(兵种图鉴!$E$4:$E$51,"="&amp;兵种总览!$A22,兵种图鉴!$I$4:$I$51,"="&amp;兵种总览!D$19)</f>
        <v>3</v>
      </c>
      <c r="E22" s="20">
        <f>COUNTIFS(兵种图鉴!$E$4:$E$51,"="&amp;兵种总览!$A22,兵种图鉴!$I$4:$I$51,"="&amp;兵种总览!E$19)</f>
        <v>0</v>
      </c>
      <c r="G22" s="22" t="s">
        <v>288</v>
      </c>
      <c r="H22" s="20">
        <f>COUNTIFS(兵种图鉴!$E$4:$E$51,"="&amp;兵种总览!$G22,兵种图鉴!$H$4:$H$51,"="&amp;兵种总览!H$19)</f>
        <v>1</v>
      </c>
      <c r="I22" s="20">
        <f>COUNTIFS(兵种图鉴!$E$4:$E$51,"="&amp;兵种总览!$G22,兵种图鉴!$H$4:$H$51,"="&amp;兵种总览!I$19)</f>
        <v>2</v>
      </c>
      <c r="J22" s="20">
        <f>COUNTIFS(兵种图鉴!$E$4:$E$51,"="&amp;兵种总览!$G22,兵种图鉴!$H$4:$H$51,"="&amp;兵种总览!J$19)</f>
        <v>1</v>
      </c>
      <c r="K22" s="20">
        <f>COUNTIFS(兵种图鉴!$E$4:$E$51,"="&amp;兵种总览!$G22,兵种图鉴!$H$4:$H$51,"="&amp;兵种总览!K$19)</f>
        <v>1</v>
      </c>
      <c r="L22" s="20">
        <f>COUNTIFS(兵种图鉴!$E$4:$E$51,"="&amp;兵种总览!$G22,兵种图鉴!$H$4:$H$51,"="&amp;兵种总览!L$19)</f>
        <v>1</v>
      </c>
      <c r="M22" s="20">
        <f>COUNTIFS(兵种图鉴!$E$4:$E$51,"="&amp;兵种总览!$G22,兵种图鉴!$H$4:$H$51,"="&amp;兵种总览!M$19)</f>
        <v>1</v>
      </c>
      <c r="N22" s="20">
        <f>COUNTIFS(兵种图鉴!$E$4:$E$51,"="&amp;兵种总览!$G22,兵种图鉴!$H$4:$H$51,"="&amp;兵种总览!N$19)</f>
        <v>0</v>
      </c>
      <c r="O22" s="20">
        <f>COUNTIFS(兵种图鉴!$E$4:$E$51,"="&amp;兵种总览!$G22,兵种图鉴!$H$4:$H$51,"="&amp;兵种总览!O$19)</f>
        <v>0</v>
      </c>
      <c r="P22" s="20">
        <f>COUNTIFS(兵种图鉴!$E$4:$E$51,"="&amp;兵种总览!$G22,兵种图鉴!$H$4:$H$51,"="&amp;兵种总览!P$19)</f>
        <v>0</v>
      </c>
    </row>
    <row r="26" spans="1:16" x14ac:dyDescent="0.2">
      <c r="E26" s="21"/>
    </row>
  </sheetData>
  <mergeCells count="6">
    <mergeCell ref="A4:E4"/>
    <mergeCell ref="G4:K4"/>
    <mergeCell ref="S4:AB4"/>
    <mergeCell ref="M4:Q4"/>
    <mergeCell ref="A18:E18"/>
    <mergeCell ref="G18:P18"/>
  </mergeCells>
  <phoneticPr fontId="3" type="noConversion"/>
  <pageMargins left="0.7" right="0.7" top="0.75" bottom="0.75" header="0.3" footer="0.3"/>
  <pageSetup paperSize="9" orientation="portrait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O51"/>
  <sheetViews>
    <sheetView topLeftCell="A2" workbookViewId="0">
      <pane xSplit="2" ySplit="2" topLeftCell="C4" activePane="bottomRight" state="frozen"/>
      <selection activeCell="A2" sqref="A2"/>
      <selection pane="topRight" activeCell="C2" sqref="C2"/>
      <selection pane="bottomLeft" activeCell="A4" sqref="A4"/>
      <selection pane="bottomRight" activeCell="K21" sqref="K21"/>
    </sheetView>
  </sheetViews>
  <sheetFormatPr defaultRowHeight="14.25" x14ac:dyDescent="0.2"/>
  <cols>
    <col min="1" max="1" width="13.5" customWidth="1"/>
    <col min="2" max="2" width="16.125" customWidth="1"/>
    <col min="3" max="3" width="11.875" customWidth="1"/>
    <col min="8" max="9" width="9.75" customWidth="1"/>
    <col min="10" max="10" width="20.75" customWidth="1"/>
    <col min="11" max="11" width="19.625" customWidth="1"/>
    <col min="12" max="12" width="13.125" customWidth="1"/>
    <col min="13" max="13" width="27.25" customWidth="1"/>
    <col min="14" max="14" width="24.375" customWidth="1"/>
    <col min="15" max="15" width="27.375" customWidth="1"/>
  </cols>
  <sheetData>
    <row r="2" spans="1:15" ht="20.25" x14ac:dyDescent="0.2">
      <c r="A2" s="23" t="s">
        <v>5</v>
      </c>
      <c r="B2" s="23"/>
      <c r="C2" s="23"/>
      <c r="D2" s="23"/>
      <c r="E2" s="23"/>
      <c r="F2" s="23"/>
      <c r="G2" s="23"/>
      <c r="H2" s="23"/>
      <c r="I2" s="23"/>
      <c r="J2" s="23"/>
      <c r="K2" s="23"/>
      <c r="L2" s="6"/>
      <c r="M2" s="6"/>
      <c r="N2" s="6"/>
      <c r="O2" s="6"/>
    </row>
    <row r="3" spans="1:15" x14ac:dyDescent="0.2">
      <c r="A3" s="4" t="s">
        <v>0</v>
      </c>
      <c r="B3" s="4" t="s">
        <v>1</v>
      </c>
      <c r="C3" s="4" t="s">
        <v>186</v>
      </c>
      <c r="D3" s="4" t="s">
        <v>8</v>
      </c>
      <c r="E3" s="4" t="s">
        <v>6</v>
      </c>
      <c r="F3" s="4" t="s">
        <v>3</v>
      </c>
      <c r="G3" s="4" t="s">
        <v>129</v>
      </c>
      <c r="H3" s="4" t="s">
        <v>252</v>
      </c>
      <c r="I3" s="4" t="s">
        <v>253</v>
      </c>
      <c r="J3" s="4" t="s">
        <v>108</v>
      </c>
      <c r="K3" s="4" t="s">
        <v>117</v>
      </c>
      <c r="L3" s="4" t="s">
        <v>4</v>
      </c>
      <c r="M3" s="4" t="s">
        <v>147</v>
      </c>
      <c r="N3" s="4" t="s">
        <v>149</v>
      </c>
      <c r="O3" s="4" t="s">
        <v>150</v>
      </c>
    </row>
    <row r="4" spans="1:15" ht="60" customHeight="1" x14ac:dyDescent="0.2">
      <c r="A4" s="1" t="s">
        <v>30</v>
      </c>
      <c r="B4" s="12"/>
      <c r="C4" s="13" t="s">
        <v>175</v>
      </c>
      <c r="D4" s="12" t="s">
        <v>51</v>
      </c>
      <c r="E4" s="12">
        <v>2</v>
      </c>
      <c r="F4" s="13" t="s">
        <v>109</v>
      </c>
      <c r="G4" s="13" t="s">
        <v>130</v>
      </c>
      <c r="H4" s="13" t="s">
        <v>59</v>
      </c>
      <c r="I4" s="13" t="s">
        <v>280</v>
      </c>
      <c r="J4" s="13" t="s">
        <v>289</v>
      </c>
      <c r="K4" s="12"/>
      <c r="L4" s="13" t="s">
        <v>135</v>
      </c>
      <c r="M4" s="12"/>
      <c r="N4" s="12"/>
      <c r="O4" s="12"/>
    </row>
    <row r="5" spans="1:15" ht="57" customHeight="1" x14ac:dyDescent="0.2">
      <c r="A5" s="1" t="s">
        <v>31</v>
      </c>
      <c r="B5" s="12"/>
      <c r="C5" s="12" t="s">
        <v>174</v>
      </c>
      <c r="D5" s="12" t="s">
        <v>53</v>
      </c>
      <c r="E5" s="12">
        <v>2</v>
      </c>
      <c r="F5" s="13" t="s">
        <v>109</v>
      </c>
      <c r="G5" s="13" t="s">
        <v>131</v>
      </c>
      <c r="H5" s="13" t="s">
        <v>57</v>
      </c>
      <c r="I5" s="13" t="s">
        <v>276</v>
      </c>
      <c r="J5" s="13" t="s">
        <v>68</v>
      </c>
      <c r="K5" s="12"/>
      <c r="L5" s="12"/>
      <c r="M5" s="12"/>
      <c r="N5" s="12"/>
      <c r="O5" s="12"/>
    </row>
    <row r="6" spans="1:15" ht="60" customHeight="1" x14ac:dyDescent="0.2">
      <c r="A6" s="1" t="s">
        <v>32</v>
      </c>
      <c r="B6" s="12"/>
      <c r="C6" s="12" t="s">
        <v>174</v>
      </c>
      <c r="D6" s="12" t="s">
        <v>53</v>
      </c>
      <c r="E6" s="12">
        <v>2</v>
      </c>
      <c r="F6" s="13" t="s">
        <v>109</v>
      </c>
      <c r="G6" s="13" t="s">
        <v>132</v>
      </c>
      <c r="H6" s="13" t="s">
        <v>63</v>
      </c>
      <c r="I6" s="13" t="s">
        <v>278</v>
      </c>
      <c r="J6" s="13" t="s">
        <v>69</v>
      </c>
      <c r="K6" s="12"/>
      <c r="L6" s="13" t="s">
        <v>136</v>
      </c>
      <c r="M6" s="12"/>
      <c r="N6" s="12"/>
      <c r="O6" s="12"/>
    </row>
    <row r="7" spans="1:15" ht="60" customHeight="1" x14ac:dyDescent="0.2">
      <c r="A7" s="1" t="s">
        <v>7</v>
      </c>
      <c r="B7" s="12"/>
      <c r="C7" s="12" t="s">
        <v>174</v>
      </c>
      <c r="D7" s="12" t="s">
        <v>53</v>
      </c>
      <c r="E7" s="12">
        <v>3</v>
      </c>
      <c r="F7" s="13" t="s">
        <v>109</v>
      </c>
      <c r="G7" s="13" t="s">
        <v>133</v>
      </c>
      <c r="H7" s="13" t="s">
        <v>64</v>
      </c>
      <c r="I7" s="13" t="s">
        <v>282</v>
      </c>
      <c r="J7" s="13" t="s">
        <v>89</v>
      </c>
      <c r="K7" s="12"/>
      <c r="L7" s="12"/>
      <c r="M7" s="13" t="s">
        <v>146</v>
      </c>
      <c r="N7" s="12"/>
      <c r="O7" s="12"/>
    </row>
    <row r="8" spans="1:15" ht="60" customHeight="1" x14ac:dyDescent="0.2">
      <c r="A8" s="2" t="s">
        <v>33</v>
      </c>
      <c r="B8" s="12"/>
      <c r="C8" s="12" t="s">
        <v>174</v>
      </c>
      <c r="D8" s="12" t="s">
        <v>51</v>
      </c>
      <c r="E8" s="12">
        <v>3</v>
      </c>
      <c r="F8" s="13" t="s">
        <v>111</v>
      </c>
      <c r="G8" s="13" t="s">
        <v>133</v>
      </c>
      <c r="H8" s="13" t="s">
        <v>60</v>
      </c>
      <c r="I8" s="13" t="s">
        <v>280</v>
      </c>
      <c r="J8" s="13" t="s">
        <v>70</v>
      </c>
      <c r="K8" s="12"/>
      <c r="L8" s="12"/>
      <c r="M8" s="12"/>
      <c r="N8" s="12"/>
      <c r="O8" s="12"/>
    </row>
    <row r="9" spans="1:15" ht="60" customHeight="1" x14ac:dyDescent="0.2">
      <c r="A9" s="3" t="s">
        <v>34</v>
      </c>
      <c r="B9" s="12"/>
      <c r="C9" s="12" t="s">
        <v>174</v>
      </c>
      <c r="D9" s="12" t="s">
        <v>51</v>
      </c>
      <c r="E9" s="12">
        <v>5</v>
      </c>
      <c r="F9" s="13" t="s">
        <v>113</v>
      </c>
      <c r="G9" s="13" t="s">
        <v>131</v>
      </c>
      <c r="H9" s="13" t="s">
        <v>58</v>
      </c>
      <c r="I9" s="13" t="s">
        <v>278</v>
      </c>
      <c r="J9" s="13" t="s">
        <v>72</v>
      </c>
      <c r="K9" s="12"/>
      <c r="L9" s="12"/>
      <c r="M9" s="13" t="s">
        <v>148</v>
      </c>
      <c r="N9" s="12"/>
      <c r="O9" s="12"/>
    </row>
    <row r="10" spans="1:15" ht="60" customHeight="1" x14ac:dyDescent="0.2">
      <c r="A10" s="3" t="s">
        <v>35</v>
      </c>
      <c r="B10" s="12"/>
      <c r="C10" s="12" t="s">
        <v>174</v>
      </c>
      <c r="D10" s="12" t="s">
        <v>53</v>
      </c>
      <c r="E10" s="12">
        <v>5</v>
      </c>
      <c r="F10" s="13" t="s">
        <v>113</v>
      </c>
      <c r="G10" s="13" t="s">
        <v>131</v>
      </c>
      <c r="H10" s="13" t="s">
        <v>58</v>
      </c>
      <c r="I10" s="13" t="s">
        <v>278</v>
      </c>
      <c r="J10" s="13" t="s">
        <v>73</v>
      </c>
      <c r="K10" s="12"/>
      <c r="L10" s="12"/>
      <c r="M10" s="12"/>
      <c r="N10" s="13" t="s">
        <v>151</v>
      </c>
      <c r="O10" s="12"/>
    </row>
    <row r="11" spans="1:15" ht="60" customHeight="1" x14ac:dyDescent="0.2">
      <c r="A11" s="1" t="s">
        <v>36</v>
      </c>
      <c r="B11" s="12"/>
      <c r="C11" s="13" t="s">
        <v>177</v>
      </c>
      <c r="D11" s="12" t="s">
        <v>53</v>
      </c>
      <c r="E11" s="12">
        <v>2</v>
      </c>
      <c r="F11" s="13" t="s">
        <v>109</v>
      </c>
      <c r="G11" s="13" t="s">
        <v>131</v>
      </c>
      <c r="H11" s="13" t="s">
        <v>58</v>
      </c>
      <c r="I11" s="13" t="s">
        <v>278</v>
      </c>
      <c r="J11" s="13" t="s">
        <v>74</v>
      </c>
      <c r="K11" s="12"/>
      <c r="L11" s="12"/>
      <c r="M11" s="12"/>
      <c r="N11" s="12"/>
      <c r="O11" s="12"/>
    </row>
    <row r="12" spans="1:15" ht="60" customHeight="1" x14ac:dyDescent="0.2">
      <c r="A12" s="1" t="s">
        <v>37</v>
      </c>
      <c r="B12" s="12"/>
      <c r="C12" s="12" t="s">
        <v>176</v>
      </c>
      <c r="D12" s="12" t="s">
        <v>53</v>
      </c>
      <c r="E12" s="12">
        <v>4</v>
      </c>
      <c r="F12" s="13" t="s">
        <v>109</v>
      </c>
      <c r="G12" s="13" t="s">
        <v>131</v>
      </c>
      <c r="H12" s="13" t="s">
        <v>58</v>
      </c>
      <c r="I12" s="13" t="s">
        <v>278</v>
      </c>
      <c r="J12" s="13" t="s">
        <v>75</v>
      </c>
      <c r="K12" s="12"/>
      <c r="L12" s="13" t="s">
        <v>137</v>
      </c>
      <c r="M12" s="12"/>
      <c r="N12" s="12"/>
      <c r="O12" s="12"/>
    </row>
    <row r="13" spans="1:15" ht="60" customHeight="1" x14ac:dyDescent="0.2">
      <c r="A13" s="2" t="s">
        <v>38</v>
      </c>
      <c r="B13" s="12"/>
      <c r="C13" s="12" t="s">
        <v>176</v>
      </c>
      <c r="D13" s="12" t="s">
        <v>55</v>
      </c>
      <c r="E13" s="12">
        <v>4</v>
      </c>
      <c r="F13" s="13" t="s">
        <v>111</v>
      </c>
      <c r="G13" s="13" t="s">
        <v>130</v>
      </c>
      <c r="H13" s="13" t="s">
        <v>59</v>
      </c>
      <c r="I13" s="13" t="s">
        <v>280</v>
      </c>
      <c r="J13" s="13" t="s">
        <v>76</v>
      </c>
      <c r="K13" s="12"/>
      <c r="L13" s="13" t="s">
        <v>138</v>
      </c>
      <c r="M13" s="12"/>
      <c r="N13" s="12"/>
      <c r="O13" s="12"/>
    </row>
    <row r="14" spans="1:15" ht="60" customHeight="1" x14ac:dyDescent="0.2">
      <c r="A14" s="3" t="s">
        <v>14</v>
      </c>
      <c r="B14" s="12"/>
      <c r="C14" s="12" t="s">
        <v>176</v>
      </c>
      <c r="D14" s="12" t="s">
        <v>53</v>
      </c>
      <c r="E14" s="12">
        <v>4</v>
      </c>
      <c r="F14" s="13" t="s">
        <v>113</v>
      </c>
      <c r="G14" s="13" t="s">
        <v>132</v>
      </c>
      <c r="H14" s="13" t="s">
        <v>63</v>
      </c>
      <c r="I14" s="13" t="s">
        <v>278</v>
      </c>
      <c r="J14" s="13" t="s">
        <v>77</v>
      </c>
      <c r="K14" s="12"/>
      <c r="L14" s="13" t="s">
        <v>139</v>
      </c>
      <c r="M14" s="12"/>
      <c r="N14" s="12"/>
      <c r="O14" s="12"/>
    </row>
    <row r="15" spans="1:15" ht="60" customHeight="1" x14ac:dyDescent="0.2">
      <c r="A15" s="8" t="s">
        <v>15</v>
      </c>
      <c r="B15" s="12"/>
      <c r="C15" s="12" t="s">
        <v>176</v>
      </c>
      <c r="D15" s="12" t="s">
        <v>53</v>
      </c>
      <c r="E15" s="12" t="s">
        <v>65</v>
      </c>
      <c r="F15" s="13" t="s">
        <v>111</v>
      </c>
      <c r="G15" s="13" t="s">
        <v>133</v>
      </c>
      <c r="H15" s="13" t="s">
        <v>61</v>
      </c>
      <c r="I15" s="13" t="s">
        <v>280</v>
      </c>
      <c r="J15" s="13" t="s">
        <v>83</v>
      </c>
      <c r="K15" s="13" t="s">
        <v>118</v>
      </c>
      <c r="L15" s="13"/>
      <c r="M15" s="13"/>
      <c r="N15" s="13"/>
      <c r="O15" s="13"/>
    </row>
    <row r="16" spans="1:15" ht="60" customHeight="1" x14ac:dyDescent="0.2">
      <c r="A16" s="8" t="s">
        <v>16</v>
      </c>
      <c r="B16" s="12"/>
      <c r="C16" s="12" t="s">
        <v>176</v>
      </c>
      <c r="D16" s="12" t="s">
        <v>53</v>
      </c>
      <c r="E16" s="12" t="s">
        <v>65</v>
      </c>
      <c r="F16" s="13" t="s">
        <v>111</v>
      </c>
      <c r="G16" s="13" t="s">
        <v>133</v>
      </c>
      <c r="H16" s="13" t="s">
        <v>61</v>
      </c>
      <c r="I16" s="13" t="s">
        <v>280</v>
      </c>
      <c r="J16" s="13" t="s">
        <v>84</v>
      </c>
      <c r="K16" s="13" t="s">
        <v>119</v>
      </c>
      <c r="L16" s="13"/>
      <c r="M16" s="13" t="s">
        <v>152</v>
      </c>
      <c r="N16" s="13"/>
      <c r="O16" s="13"/>
    </row>
    <row r="17" spans="1:15" ht="60" customHeight="1" x14ac:dyDescent="0.2">
      <c r="A17" s="8" t="s">
        <v>9</v>
      </c>
      <c r="B17" s="12"/>
      <c r="C17" s="12" t="s">
        <v>176</v>
      </c>
      <c r="D17" s="12" t="s">
        <v>53</v>
      </c>
      <c r="E17" s="12" t="s">
        <v>65</v>
      </c>
      <c r="F17" s="13" t="s">
        <v>111</v>
      </c>
      <c r="G17" s="13" t="s">
        <v>133</v>
      </c>
      <c r="H17" s="13" t="s">
        <v>61</v>
      </c>
      <c r="I17" s="13" t="s">
        <v>280</v>
      </c>
      <c r="J17" s="13" t="s">
        <v>85</v>
      </c>
      <c r="K17" s="13" t="s">
        <v>120</v>
      </c>
      <c r="L17" s="13"/>
      <c r="M17" s="13"/>
      <c r="N17" s="13"/>
      <c r="O17" s="13"/>
    </row>
    <row r="18" spans="1:15" ht="60" customHeight="1" x14ac:dyDescent="0.2">
      <c r="A18" s="1" t="s">
        <v>17</v>
      </c>
      <c r="B18" s="12"/>
      <c r="C18" s="13" t="s">
        <v>180</v>
      </c>
      <c r="D18" s="12" t="s">
        <v>53</v>
      </c>
      <c r="E18" s="12">
        <v>4</v>
      </c>
      <c r="F18" s="13" t="s">
        <v>109</v>
      </c>
      <c r="G18" s="13" t="s">
        <v>131</v>
      </c>
      <c r="H18" s="13" t="s">
        <v>58</v>
      </c>
      <c r="I18" s="13" t="s">
        <v>278</v>
      </c>
      <c r="J18" s="13" t="s">
        <v>290</v>
      </c>
      <c r="K18" s="13"/>
      <c r="L18" s="12"/>
      <c r="M18" s="13" t="s">
        <v>173</v>
      </c>
      <c r="N18" s="12"/>
      <c r="O18" s="12"/>
    </row>
    <row r="19" spans="1:15" ht="60" customHeight="1" x14ac:dyDescent="0.2">
      <c r="A19" s="1" t="s">
        <v>18</v>
      </c>
      <c r="B19" s="12"/>
      <c r="C19" s="12" t="s">
        <v>179</v>
      </c>
      <c r="D19" s="12" t="s">
        <v>53</v>
      </c>
      <c r="E19" s="12">
        <v>5</v>
      </c>
      <c r="F19" s="13" t="s">
        <v>109</v>
      </c>
      <c r="G19" s="13" t="s">
        <v>131</v>
      </c>
      <c r="H19" s="13" t="s">
        <v>57</v>
      </c>
      <c r="I19" s="13" t="s">
        <v>276</v>
      </c>
      <c r="J19" s="13" t="s">
        <v>78</v>
      </c>
      <c r="K19" s="12"/>
      <c r="L19" s="12"/>
      <c r="M19" s="13" t="s">
        <v>172</v>
      </c>
      <c r="N19" s="12"/>
      <c r="O19" s="12"/>
    </row>
    <row r="20" spans="1:15" ht="60" customHeight="1" x14ac:dyDescent="0.2">
      <c r="A20" s="2" t="s">
        <v>39</v>
      </c>
      <c r="B20" s="12"/>
      <c r="C20" s="12" t="s">
        <v>179</v>
      </c>
      <c r="D20" s="12" t="s">
        <v>53</v>
      </c>
      <c r="E20" s="12">
        <v>3</v>
      </c>
      <c r="F20" s="13" t="s">
        <v>111</v>
      </c>
      <c r="G20" s="13" t="s">
        <v>132</v>
      </c>
      <c r="H20" s="13" t="s">
        <v>62</v>
      </c>
      <c r="I20" s="13" t="s">
        <v>280</v>
      </c>
      <c r="J20" s="13" t="s">
        <v>79</v>
      </c>
      <c r="K20" s="12"/>
      <c r="L20" s="12"/>
      <c r="M20" s="12"/>
      <c r="N20" s="12"/>
      <c r="O20" s="12"/>
    </row>
    <row r="21" spans="1:15" ht="60" customHeight="1" x14ac:dyDescent="0.2">
      <c r="A21" s="2" t="s">
        <v>40</v>
      </c>
      <c r="B21" s="12"/>
      <c r="C21" s="12" t="s">
        <v>179</v>
      </c>
      <c r="D21" s="12" t="s">
        <v>53</v>
      </c>
      <c r="E21" s="12">
        <v>3</v>
      </c>
      <c r="F21" s="13" t="s">
        <v>111</v>
      </c>
      <c r="G21" s="13" t="s">
        <v>130</v>
      </c>
      <c r="H21" s="13" t="s">
        <v>59</v>
      </c>
      <c r="I21" s="13" t="s">
        <v>282</v>
      </c>
      <c r="J21" s="13" t="s">
        <v>80</v>
      </c>
      <c r="K21" s="12"/>
      <c r="L21" s="12"/>
      <c r="M21" s="13" t="s">
        <v>153</v>
      </c>
      <c r="N21" s="12"/>
      <c r="O21" s="12"/>
    </row>
    <row r="22" spans="1:15" ht="60" customHeight="1" x14ac:dyDescent="0.2">
      <c r="A22" s="3" t="s">
        <v>41</v>
      </c>
      <c r="B22" s="12"/>
      <c r="C22" s="12" t="s">
        <v>179</v>
      </c>
      <c r="D22" s="12" t="s">
        <v>55</v>
      </c>
      <c r="E22" s="12">
        <v>6</v>
      </c>
      <c r="F22" s="13" t="s">
        <v>113</v>
      </c>
      <c r="G22" s="13" t="s">
        <v>131</v>
      </c>
      <c r="H22" s="13" t="s">
        <v>57</v>
      </c>
      <c r="I22" s="13" t="s">
        <v>276</v>
      </c>
      <c r="J22" s="13" t="s">
        <v>81</v>
      </c>
      <c r="K22" s="12"/>
      <c r="L22" s="12"/>
      <c r="M22" s="13" t="s">
        <v>154</v>
      </c>
      <c r="N22" s="12"/>
      <c r="O22" s="12"/>
    </row>
    <row r="23" spans="1:15" ht="60" customHeight="1" x14ac:dyDescent="0.2">
      <c r="A23" s="8" t="s">
        <v>19</v>
      </c>
      <c r="B23" s="12"/>
      <c r="C23" s="12" t="s">
        <v>179</v>
      </c>
      <c r="D23" s="12" t="s">
        <v>53</v>
      </c>
      <c r="E23" s="12" t="s">
        <v>66</v>
      </c>
      <c r="F23" s="13" t="s">
        <v>111</v>
      </c>
      <c r="G23" s="13" t="s">
        <v>131</v>
      </c>
      <c r="H23" s="13" t="s">
        <v>57</v>
      </c>
      <c r="I23" s="13" t="s">
        <v>276</v>
      </c>
      <c r="J23" s="13" t="s">
        <v>82</v>
      </c>
      <c r="K23" s="13" t="s">
        <v>121</v>
      </c>
      <c r="L23" s="13"/>
      <c r="M23" s="13" t="s">
        <v>155</v>
      </c>
      <c r="N23" s="13"/>
      <c r="O23" s="13"/>
    </row>
    <row r="24" spans="1:15" ht="60" customHeight="1" x14ac:dyDescent="0.2">
      <c r="A24" s="8" t="s">
        <v>10</v>
      </c>
      <c r="B24" s="12"/>
      <c r="C24" s="12" t="s">
        <v>179</v>
      </c>
      <c r="D24" s="12" t="s">
        <v>53</v>
      </c>
      <c r="E24" s="12" t="s">
        <v>66</v>
      </c>
      <c r="F24" s="13" t="s">
        <v>111</v>
      </c>
      <c r="G24" s="13" t="s">
        <v>131</v>
      </c>
      <c r="H24" s="13" t="s">
        <v>58</v>
      </c>
      <c r="I24" s="13" t="s">
        <v>278</v>
      </c>
      <c r="J24" s="13" t="s">
        <v>86</v>
      </c>
      <c r="K24" s="13" t="s">
        <v>122</v>
      </c>
      <c r="L24" s="13"/>
      <c r="M24" s="13" t="s">
        <v>156</v>
      </c>
      <c r="N24" s="13"/>
      <c r="O24" s="13"/>
    </row>
    <row r="25" spans="1:15" ht="60" customHeight="1" x14ac:dyDescent="0.2">
      <c r="A25" s="1" t="s">
        <v>42</v>
      </c>
      <c r="B25" s="12"/>
      <c r="C25" s="13" t="s">
        <v>181</v>
      </c>
      <c r="D25" s="12" t="s">
        <v>53</v>
      </c>
      <c r="E25" s="12">
        <v>3</v>
      </c>
      <c r="F25" s="13" t="s">
        <v>109</v>
      </c>
      <c r="G25" s="13" t="s">
        <v>131</v>
      </c>
      <c r="H25" s="13" t="s">
        <v>58</v>
      </c>
      <c r="I25" s="13" t="s">
        <v>282</v>
      </c>
      <c r="J25" s="13" t="s">
        <v>170</v>
      </c>
      <c r="K25" s="12"/>
      <c r="L25" s="12"/>
      <c r="M25" s="12"/>
      <c r="N25" s="13" t="s">
        <v>171</v>
      </c>
      <c r="O25" s="12"/>
    </row>
    <row r="26" spans="1:15" ht="60" customHeight="1" x14ac:dyDescent="0.2">
      <c r="A26" s="1" t="s">
        <v>43</v>
      </c>
      <c r="B26" s="12"/>
      <c r="C26" s="12" t="s">
        <v>178</v>
      </c>
      <c r="D26" s="12" t="s">
        <v>53</v>
      </c>
      <c r="E26" s="12">
        <v>4</v>
      </c>
      <c r="F26" s="13" t="s">
        <v>109</v>
      </c>
      <c r="G26" s="13" t="s">
        <v>133</v>
      </c>
      <c r="H26" s="13" t="s">
        <v>61</v>
      </c>
      <c r="I26" s="13" t="s">
        <v>282</v>
      </c>
      <c r="J26" s="13" t="s">
        <v>87</v>
      </c>
      <c r="K26" s="12"/>
      <c r="L26" s="13" t="s">
        <v>140</v>
      </c>
      <c r="M26" s="12"/>
      <c r="N26" s="12"/>
      <c r="O26" s="12"/>
    </row>
    <row r="27" spans="1:15" ht="60" customHeight="1" x14ac:dyDescent="0.2">
      <c r="A27" s="2" t="s">
        <v>44</v>
      </c>
      <c r="B27" s="12"/>
      <c r="C27" s="12" t="s">
        <v>178</v>
      </c>
      <c r="D27" s="12" t="s">
        <v>53</v>
      </c>
      <c r="E27" s="12">
        <v>3</v>
      </c>
      <c r="F27" s="13" t="s">
        <v>111</v>
      </c>
      <c r="G27" s="13" t="s">
        <v>130</v>
      </c>
      <c r="H27" s="13" t="s">
        <v>64</v>
      </c>
      <c r="I27" s="13" t="s">
        <v>282</v>
      </c>
      <c r="J27" s="13" t="s">
        <v>88</v>
      </c>
      <c r="K27" s="12"/>
      <c r="L27" s="13" t="s">
        <v>141</v>
      </c>
      <c r="M27" s="13" t="s">
        <v>157</v>
      </c>
      <c r="N27" s="12"/>
      <c r="O27" s="12"/>
    </row>
    <row r="28" spans="1:15" ht="60" customHeight="1" x14ac:dyDescent="0.2">
      <c r="A28" s="2" t="s">
        <v>20</v>
      </c>
      <c r="B28" s="12"/>
      <c r="C28" s="12" t="s">
        <v>178</v>
      </c>
      <c r="D28" s="12" t="s">
        <v>53</v>
      </c>
      <c r="E28" s="12">
        <v>4</v>
      </c>
      <c r="F28" s="13" t="s">
        <v>111</v>
      </c>
      <c r="G28" s="13" t="s">
        <v>133</v>
      </c>
      <c r="H28" s="13" t="s">
        <v>60</v>
      </c>
      <c r="I28" s="13" t="s">
        <v>280</v>
      </c>
      <c r="J28" s="13" t="s">
        <v>90</v>
      </c>
      <c r="K28" s="12"/>
      <c r="L28" s="13" t="s">
        <v>142</v>
      </c>
      <c r="M28" s="12"/>
      <c r="N28" s="12"/>
      <c r="O28" s="12"/>
    </row>
    <row r="29" spans="1:15" ht="60" customHeight="1" x14ac:dyDescent="0.2">
      <c r="A29" s="2" t="s">
        <v>45</v>
      </c>
      <c r="B29" s="12"/>
      <c r="C29" s="12" t="s">
        <v>178</v>
      </c>
      <c r="D29" s="12" t="s">
        <v>53</v>
      </c>
      <c r="E29" s="12">
        <v>5</v>
      </c>
      <c r="F29" s="13" t="s">
        <v>111</v>
      </c>
      <c r="G29" s="13" t="s">
        <v>131</v>
      </c>
      <c r="H29" s="13" t="s">
        <v>254</v>
      </c>
      <c r="I29" s="13" t="s">
        <v>278</v>
      </c>
      <c r="J29" s="13" t="s">
        <v>91</v>
      </c>
      <c r="K29" s="12"/>
      <c r="L29" s="12"/>
      <c r="M29" s="13" t="s">
        <v>158</v>
      </c>
      <c r="N29" s="12"/>
      <c r="O29" s="12"/>
    </row>
    <row r="30" spans="1:15" ht="60" customHeight="1" x14ac:dyDescent="0.2">
      <c r="A30" s="9" t="s">
        <v>21</v>
      </c>
      <c r="B30" s="12"/>
      <c r="C30" s="12" t="s">
        <v>178</v>
      </c>
      <c r="D30" s="12" t="s">
        <v>51</v>
      </c>
      <c r="E30" s="12" t="s">
        <v>67</v>
      </c>
      <c r="F30" s="13" t="s">
        <v>113</v>
      </c>
      <c r="G30" s="13" t="s">
        <v>130</v>
      </c>
      <c r="H30" s="13" t="s">
        <v>59</v>
      </c>
      <c r="I30" s="13" t="s">
        <v>280</v>
      </c>
      <c r="J30" s="13" t="s">
        <v>92</v>
      </c>
      <c r="K30" s="13" t="s">
        <v>123</v>
      </c>
      <c r="L30" s="13" t="s">
        <v>143</v>
      </c>
      <c r="M30" s="13"/>
      <c r="N30" s="13"/>
      <c r="O30" s="13"/>
    </row>
    <row r="31" spans="1:15" ht="60" customHeight="1" x14ac:dyDescent="0.2">
      <c r="A31" s="9" t="s">
        <v>46</v>
      </c>
      <c r="B31" s="12"/>
      <c r="C31" s="12" t="s">
        <v>178</v>
      </c>
      <c r="D31" s="12" t="s">
        <v>55</v>
      </c>
      <c r="E31" s="12" t="s">
        <v>67</v>
      </c>
      <c r="F31" s="13" t="s">
        <v>113</v>
      </c>
      <c r="G31" s="13" t="s">
        <v>131</v>
      </c>
      <c r="H31" s="13" t="s">
        <v>58</v>
      </c>
      <c r="I31" s="13" t="s">
        <v>278</v>
      </c>
      <c r="J31" s="13" t="s">
        <v>93</v>
      </c>
      <c r="K31" s="13" t="s">
        <v>124</v>
      </c>
      <c r="L31" s="13"/>
      <c r="M31" s="13"/>
      <c r="N31" s="13"/>
      <c r="O31" s="13"/>
    </row>
    <row r="32" spans="1:15" ht="60" customHeight="1" x14ac:dyDescent="0.2">
      <c r="A32" s="1" t="s">
        <v>47</v>
      </c>
      <c r="B32" s="12"/>
      <c r="C32" s="13" t="s">
        <v>183</v>
      </c>
      <c r="D32" s="12" t="s">
        <v>53</v>
      </c>
      <c r="E32" s="12">
        <v>4</v>
      </c>
      <c r="F32" s="13" t="s">
        <v>109</v>
      </c>
      <c r="G32" s="13" t="s">
        <v>131</v>
      </c>
      <c r="H32" s="13" t="s">
        <v>254</v>
      </c>
      <c r="I32" s="13" t="s">
        <v>282</v>
      </c>
      <c r="J32" s="13" t="s">
        <v>94</v>
      </c>
      <c r="K32" s="12"/>
      <c r="L32" s="12"/>
      <c r="M32" s="12"/>
      <c r="N32" s="12"/>
      <c r="O32" s="13" t="s">
        <v>159</v>
      </c>
    </row>
    <row r="33" spans="1:15" ht="60" customHeight="1" x14ac:dyDescent="0.2">
      <c r="A33" s="2" t="s">
        <v>22</v>
      </c>
      <c r="B33" s="12"/>
      <c r="C33" s="12" t="s">
        <v>182</v>
      </c>
      <c r="D33" s="12" t="s">
        <v>53</v>
      </c>
      <c r="E33" s="12">
        <v>3</v>
      </c>
      <c r="F33" s="13" t="s">
        <v>111</v>
      </c>
      <c r="G33" s="13" t="s">
        <v>130</v>
      </c>
      <c r="H33" s="13" t="s">
        <v>61</v>
      </c>
      <c r="I33" s="13" t="s">
        <v>280</v>
      </c>
      <c r="J33" s="13" t="s">
        <v>95</v>
      </c>
      <c r="K33" s="12"/>
      <c r="L33" s="12"/>
      <c r="M33" s="13" t="s">
        <v>160</v>
      </c>
      <c r="N33" s="12"/>
      <c r="O33" s="12"/>
    </row>
    <row r="34" spans="1:15" ht="60" customHeight="1" x14ac:dyDescent="0.2">
      <c r="A34" s="2" t="s">
        <v>49</v>
      </c>
      <c r="B34" s="12"/>
      <c r="C34" s="12" t="s">
        <v>182</v>
      </c>
      <c r="D34" s="12" t="s">
        <v>55</v>
      </c>
      <c r="E34" s="12">
        <v>7</v>
      </c>
      <c r="F34" s="13" t="s">
        <v>111</v>
      </c>
      <c r="G34" s="13" t="s">
        <v>131</v>
      </c>
      <c r="H34" s="13" t="s">
        <v>57</v>
      </c>
      <c r="I34" s="13" t="s">
        <v>276</v>
      </c>
      <c r="J34" s="13" t="s">
        <v>96</v>
      </c>
      <c r="K34" s="12"/>
      <c r="L34" s="12"/>
      <c r="M34" s="13" t="s">
        <v>161</v>
      </c>
      <c r="N34" s="12"/>
      <c r="O34" s="12"/>
    </row>
    <row r="35" spans="1:15" ht="60" customHeight="1" x14ac:dyDescent="0.2">
      <c r="A35" s="3" t="s">
        <v>48</v>
      </c>
      <c r="B35" s="12"/>
      <c r="C35" s="12" t="s">
        <v>182</v>
      </c>
      <c r="D35" s="12" t="s">
        <v>53</v>
      </c>
      <c r="E35" s="12">
        <v>2</v>
      </c>
      <c r="F35" s="13" t="s">
        <v>113</v>
      </c>
      <c r="G35" s="13" t="s">
        <v>133</v>
      </c>
      <c r="H35" s="13" t="s">
        <v>61</v>
      </c>
      <c r="I35" s="13" t="s">
        <v>280</v>
      </c>
      <c r="J35" s="13" t="s">
        <v>162</v>
      </c>
      <c r="K35" s="12"/>
      <c r="L35" s="12"/>
      <c r="M35" s="12"/>
      <c r="N35" s="12"/>
      <c r="O35" s="12"/>
    </row>
    <row r="36" spans="1:15" ht="60" customHeight="1" x14ac:dyDescent="0.2">
      <c r="A36" s="8" t="s">
        <v>23</v>
      </c>
      <c r="B36" s="12"/>
      <c r="C36" s="12" t="s">
        <v>182</v>
      </c>
      <c r="D36" s="12" t="s">
        <v>53</v>
      </c>
      <c r="E36" s="12" t="s">
        <v>66</v>
      </c>
      <c r="F36" s="13" t="s">
        <v>111</v>
      </c>
      <c r="G36" s="13" t="s">
        <v>133</v>
      </c>
      <c r="H36" s="13" t="s">
        <v>64</v>
      </c>
      <c r="I36" s="13" t="s">
        <v>282</v>
      </c>
      <c r="J36" s="13" t="s">
        <v>98</v>
      </c>
      <c r="K36" s="13" t="s">
        <v>125</v>
      </c>
      <c r="L36" s="13"/>
      <c r="M36" s="13" t="s">
        <v>163</v>
      </c>
      <c r="N36" s="13"/>
      <c r="O36" s="13"/>
    </row>
    <row r="37" spans="1:15" ht="60" customHeight="1" x14ac:dyDescent="0.2">
      <c r="A37" s="9" t="s">
        <v>11</v>
      </c>
      <c r="B37" s="12"/>
      <c r="C37" s="12" t="s">
        <v>182</v>
      </c>
      <c r="D37" s="12" t="s">
        <v>53</v>
      </c>
      <c r="E37" s="12" t="s">
        <v>67</v>
      </c>
      <c r="F37" s="13" t="s">
        <v>113</v>
      </c>
      <c r="G37" s="13" t="s">
        <v>131</v>
      </c>
      <c r="H37" s="13" t="s">
        <v>254</v>
      </c>
      <c r="I37" s="13" t="s">
        <v>278</v>
      </c>
      <c r="J37" s="13" t="s">
        <v>99</v>
      </c>
      <c r="K37" s="13" t="s">
        <v>126</v>
      </c>
      <c r="L37" s="13"/>
      <c r="M37" s="13" t="s">
        <v>164</v>
      </c>
      <c r="N37" s="13"/>
      <c r="O37" s="13"/>
    </row>
    <row r="38" spans="1:15" ht="60" customHeight="1" x14ac:dyDescent="0.2">
      <c r="A38" s="2" t="s">
        <v>24</v>
      </c>
      <c r="B38" s="12"/>
      <c r="C38" s="13" t="s">
        <v>185</v>
      </c>
      <c r="D38" s="12" t="s">
        <v>53</v>
      </c>
      <c r="E38" s="12">
        <v>5</v>
      </c>
      <c r="F38" s="13" t="s">
        <v>111</v>
      </c>
      <c r="G38" s="13" t="s">
        <v>133</v>
      </c>
      <c r="H38" s="13" t="s">
        <v>61</v>
      </c>
      <c r="I38" s="13" t="s">
        <v>282</v>
      </c>
      <c r="J38" s="13" t="s">
        <v>100</v>
      </c>
      <c r="K38" s="12"/>
      <c r="L38" s="12"/>
      <c r="M38" s="12"/>
      <c r="N38" s="13" t="s">
        <v>165</v>
      </c>
      <c r="O38" s="12"/>
    </row>
    <row r="39" spans="1:15" ht="60" customHeight="1" x14ac:dyDescent="0.2">
      <c r="A39" s="2" t="s">
        <v>25</v>
      </c>
      <c r="B39" s="12"/>
      <c r="C39" s="12" t="s">
        <v>184</v>
      </c>
      <c r="D39" s="12" t="s">
        <v>53</v>
      </c>
      <c r="E39" s="12">
        <v>5</v>
      </c>
      <c r="F39" s="13" t="s">
        <v>111</v>
      </c>
      <c r="G39" s="13" t="s">
        <v>131</v>
      </c>
      <c r="H39" s="13" t="s">
        <v>58</v>
      </c>
      <c r="I39" s="13" t="s">
        <v>278</v>
      </c>
      <c r="J39" s="13" t="s">
        <v>101</v>
      </c>
      <c r="K39" s="12"/>
      <c r="L39" s="12"/>
      <c r="M39" s="12"/>
      <c r="N39" s="12"/>
      <c r="O39" s="13" t="s">
        <v>166</v>
      </c>
    </row>
    <row r="40" spans="1:15" ht="60" customHeight="1" x14ac:dyDescent="0.2">
      <c r="A40" s="3" t="s">
        <v>50</v>
      </c>
      <c r="B40" s="12"/>
      <c r="C40" s="12" t="s">
        <v>184</v>
      </c>
      <c r="D40" s="12" t="s">
        <v>55</v>
      </c>
      <c r="E40" s="12">
        <v>7</v>
      </c>
      <c r="F40" s="13" t="s">
        <v>113</v>
      </c>
      <c r="G40" s="13" t="s">
        <v>131</v>
      </c>
      <c r="H40" s="13" t="s">
        <v>58</v>
      </c>
      <c r="I40" s="13" t="s">
        <v>278</v>
      </c>
      <c r="J40" s="13" t="s">
        <v>102</v>
      </c>
      <c r="K40" s="12"/>
      <c r="L40" s="12"/>
      <c r="M40" s="12"/>
      <c r="N40" s="13" t="s">
        <v>167</v>
      </c>
      <c r="O40" s="12"/>
    </row>
    <row r="41" spans="1:15" ht="60" customHeight="1" x14ac:dyDescent="0.2">
      <c r="A41" s="9" t="s">
        <v>26</v>
      </c>
      <c r="B41" s="12"/>
      <c r="C41" s="12" t="s">
        <v>184</v>
      </c>
      <c r="D41" s="12" t="s">
        <v>53</v>
      </c>
      <c r="E41" s="12" t="s">
        <v>67</v>
      </c>
      <c r="F41" s="13" t="s">
        <v>113</v>
      </c>
      <c r="G41" s="13" t="s">
        <v>133</v>
      </c>
      <c r="H41" s="13" t="s">
        <v>60</v>
      </c>
      <c r="I41" s="13" t="s">
        <v>280</v>
      </c>
      <c r="J41" s="13" t="s">
        <v>103</v>
      </c>
      <c r="K41" s="13" t="s">
        <v>168</v>
      </c>
      <c r="L41" s="13"/>
      <c r="M41" s="13"/>
      <c r="N41" s="13"/>
      <c r="O41" s="13"/>
    </row>
    <row r="42" spans="1:15" ht="60" customHeight="1" x14ac:dyDescent="0.2">
      <c r="A42" s="9" t="s">
        <v>12</v>
      </c>
      <c r="B42" s="12"/>
      <c r="C42" s="12" t="s">
        <v>184</v>
      </c>
      <c r="D42" s="12" t="s">
        <v>53</v>
      </c>
      <c r="E42" s="12" t="s">
        <v>67</v>
      </c>
      <c r="F42" s="13" t="s">
        <v>113</v>
      </c>
      <c r="G42" s="13" t="s">
        <v>131</v>
      </c>
      <c r="H42" s="13" t="s">
        <v>57</v>
      </c>
      <c r="I42" s="13" t="s">
        <v>276</v>
      </c>
      <c r="J42" s="13" t="s">
        <v>104</v>
      </c>
      <c r="K42" s="13" t="s">
        <v>127</v>
      </c>
      <c r="L42" s="13"/>
      <c r="M42" s="13"/>
      <c r="N42" s="13"/>
      <c r="O42" s="13"/>
    </row>
    <row r="43" spans="1:15" ht="60" customHeight="1" x14ac:dyDescent="0.2">
      <c r="A43" s="2" t="s">
        <v>27</v>
      </c>
      <c r="B43" s="12"/>
      <c r="C43" s="13" t="s">
        <v>188</v>
      </c>
      <c r="D43" s="12" t="s">
        <v>53</v>
      </c>
      <c r="E43" s="12">
        <v>2</v>
      </c>
      <c r="F43" s="13" t="s">
        <v>111</v>
      </c>
      <c r="G43" s="13" t="s">
        <v>132</v>
      </c>
      <c r="H43" s="13" t="s">
        <v>61</v>
      </c>
      <c r="I43" s="13" t="s">
        <v>282</v>
      </c>
      <c r="J43" s="12" t="s">
        <v>97</v>
      </c>
      <c r="K43" s="12"/>
      <c r="L43" s="13" t="s">
        <v>169</v>
      </c>
      <c r="M43" s="12"/>
      <c r="N43" s="12"/>
      <c r="O43" s="12"/>
    </row>
    <row r="44" spans="1:15" ht="60" customHeight="1" x14ac:dyDescent="0.2">
      <c r="A44" s="3" t="s">
        <v>28</v>
      </c>
      <c r="B44" s="12"/>
      <c r="C44" s="12" t="s">
        <v>187</v>
      </c>
      <c r="D44" s="12" t="s">
        <v>53</v>
      </c>
      <c r="E44" s="12">
        <v>5</v>
      </c>
      <c r="F44" s="13" t="s">
        <v>113</v>
      </c>
      <c r="G44" s="13" t="s">
        <v>133</v>
      </c>
      <c r="H44" s="13" t="s">
        <v>61</v>
      </c>
      <c r="I44" s="13" t="s">
        <v>280</v>
      </c>
      <c r="J44" s="13" t="s">
        <v>105</v>
      </c>
      <c r="K44" s="12"/>
      <c r="L44" s="13" t="s">
        <v>144</v>
      </c>
      <c r="M44" s="12"/>
      <c r="N44" s="12"/>
      <c r="O44" s="12"/>
    </row>
    <row r="45" spans="1:15" ht="60" customHeight="1" x14ac:dyDescent="0.2">
      <c r="A45" s="9" t="s">
        <v>29</v>
      </c>
      <c r="B45" s="12"/>
      <c r="C45" s="12" t="s">
        <v>187</v>
      </c>
      <c r="D45" s="12" t="s">
        <v>53</v>
      </c>
      <c r="E45" s="12" t="s">
        <v>67</v>
      </c>
      <c r="F45" s="13" t="s">
        <v>113</v>
      </c>
      <c r="G45" s="13" t="s">
        <v>134</v>
      </c>
      <c r="H45" s="13" t="s">
        <v>61</v>
      </c>
      <c r="I45" s="13" t="s">
        <v>280</v>
      </c>
      <c r="J45" s="13" t="s">
        <v>106</v>
      </c>
      <c r="K45" s="13" t="s">
        <v>128</v>
      </c>
      <c r="L45" s="13" t="s">
        <v>145</v>
      </c>
      <c r="M45" s="13"/>
      <c r="N45" s="13"/>
      <c r="O45" s="13"/>
    </row>
    <row r="46" spans="1:15" ht="60" customHeight="1" x14ac:dyDescent="0.2">
      <c r="A46" s="10" t="s">
        <v>13</v>
      </c>
      <c r="B46" s="12"/>
      <c r="C46" s="12" t="s">
        <v>187</v>
      </c>
      <c r="D46" s="12" t="s">
        <v>53</v>
      </c>
      <c r="E46" s="12">
        <v>10</v>
      </c>
      <c r="F46" s="13" t="s">
        <v>115</v>
      </c>
      <c r="G46" s="13" t="s">
        <v>131</v>
      </c>
      <c r="H46" s="13" t="s">
        <v>58</v>
      </c>
      <c r="I46" s="13" t="s">
        <v>278</v>
      </c>
      <c r="J46" s="13" t="s">
        <v>107</v>
      </c>
      <c r="K46" s="12"/>
      <c r="L46" s="12"/>
      <c r="M46" s="12"/>
      <c r="N46" s="12"/>
      <c r="O46" s="12"/>
    </row>
    <row r="47" spans="1:15" ht="60" customHeight="1" x14ac:dyDescent="0.2">
      <c r="A47" s="9" t="s">
        <v>189</v>
      </c>
      <c r="C47" s="18" t="s">
        <v>193</v>
      </c>
      <c r="D47" s="12" t="s">
        <v>53</v>
      </c>
      <c r="E47" s="12" t="s">
        <v>67</v>
      </c>
      <c r="F47" s="13" t="s">
        <v>113</v>
      </c>
      <c r="G47" s="13" t="s">
        <v>131</v>
      </c>
      <c r="H47" s="13" t="s">
        <v>58</v>
      </c>
      <c r="I47" s="13" t="s">
        <v>278</v>
      </c>
      <c r="J47" s="13" t="s">
        <v>196</v>
      </c>
      <c r="K47" s="13" t="s">
        <v>198</v>
      </c>
      <c r="L47" s="12"/>
      <c r="M47" s="12"/>
      <c r="N47" s="12"/>
      <c r="O47" s="12"/>
    </row>
    <row r="48" spans="1:15" ht="60" customHeight="1" x14ac:dyDescent="0.2">
      <c r="A48" s="2" t="s">
        <v>194</v>
      </c>
      <c r="C48" s="18" t="s">
        <v>193</v>
      </c>
      <c r="D48" s="12" t="s">
        <v>53</v>
      </c>
      <c r="E48" s="12">
        <v>4</v>
      </c>
      <c r="F48" s="13" t="s">
        <v>111</v>
      </c>
      <c r="G48" s="13" t="s">
        <v>131</v>
      </c>
      <c r="H48" s="13" t="s">
        <v>58</v>
      </c>
      <c r="I48" s="13" t="s">
        <v>278</v>
      </c>
      <c r="J48" s="13" t="s">
        <v>71</v>
      </c>
      <c r="K48" s="12"/>
      <c r="L48" s="12"/>
      <c r="M48" s="12"/>
      <c r="N48" s="12"/>
      <c r="O48" s="12"/>
    </row>
    <row r="49" spans="1:15" ht="60" customHeight="1" x14ac:dyDescent="0.2">
      <c r="A49" s="9" t="s">
        <v>190</v>
      </c>
      <c r="C49" s="18" t="s">
        <v>195</v>
      </c>
      <c r="D49" s="12" t="s">
        <v>53</v>
      </c>
      <c r="E49" s="12">
        <v>8</v>
      </c>
      <c r="F49" s="13" t="s">
        <v>113</v>
      </c>
      <c r="G49" s="13" t="s">
        <v>131</v>
      </c>
      <c r="H49" s="13" t="s">
        <v>58</v>
      </c>
      <c r="I49" s="13" t="s">
        <v>278</v>
      </c>
      <c r="J49" s="13" t="s">
        <v>139</v>
      </c>
      <c r="K49" s="12"/>
      <c r="L49" s="13" t="s">
        <v>200</v>
      </c>
      <c r="M49" s="13" t="s">
        <v>199</v>
      </c>
      <c r="N49" s="12"/>
      <c r="O49" s="12"/>
    </row>
    <row r="50" spans="1:15" ht="60" customHeight="1" x14ac:dyDescent="0.2">
      <c r="A50" s="1" t="s">
        <v>191</v>
      </c>
      <c r="C50" s="18" t="s">
        <v>195</v>
      </c>
      <c r="D50" s="12" t="s">
        <v>53</v>
      </c>
      <c r="E50" s="12">
        <v>3</v>
      </c>
      <c r="F50" s="13" t="s">
        <v>109</v>
      </c>
      <c r="G50" s="13" t="s">
        <v>131</v>
      </c>
      <c r="H50" s="13" t="s">
        <v>58</v>
      </c>
      <c r="I50" s="13" t="s">
        <v>278</v>
      </c>
      <c r="J50" s="13" t="s">
        <v>74</v>
      </c>
      <c r="K50" s="12"/>
      <c r="L50" s="12"/>
      <c r="M50" s="12"/>
      <c r="N50" s="12"/>
      <c r="O50" s="12"/>
    </row>
    <row r="51" spans="1:15" ht="60" customHeight="1" x14ac:dyDescent="0.2">
      <c r="A51" s="1" t="s">
        <v>192</v>
      </c>
      <c r="C51" s="18" t="s">
        <v>195</v>
      </c>
      <c r="D51" s="12" t="s">
        <v>53</v>
      </c>
      <c r="E51" s="12">
        <v>2</v>
      </c>
      <c r="F51" s="13" t="s">
        <v>109</v>
      </c>
      <c r="G51" s="13" t="s">
        <v>133</v>
      </c>
      <c r="H51" s="13" t="s">
        <v>60</v>
      </c>
      <c r="I51" s="13" t="s">
        <v>280</v>
      </c>
      <c r="J51" s="13" t="s">
        <v>197</v>
      </c>
      <c r="K51" s="12"/>
      <c r="L51" s="12"/>
      <c r="M51" s="13" t="s">
        <v>201</v>
      </c>
      <c r="N51" s="12"/>
      <c r="O51" s="12"/>
    </row>
  </sheetData>
  <autoFilter ref="A3:K51"/>
  <mergeCells count="1">
    <mergeCell ref="A2:K2"/>
  </mergeCells>
  <phoneticPr fontId="3" type="noConversion"/>
  <dataValidations count="4">
    <dataValidation type="list" allowBlank="1" showInputMessage="1" showErrorMessage="1" sqref="D4:D51">
      <formula1>种族</formula1>
    </dataValidation>
    <dataValidation type="list" allowBlank="1" showInputMessage="1" showErrorMessage="1" sqref="F4:F51">
      <formula1>品质</formula1>
    </dataValidation>
    <dataValidation type="list" allowBlank="1" showInputMessage="1" showErrorMessage="1" sqref="H4:H51">
      <formula1>数值模型</formula1>
    </dataValidation>
    <dataValidation type="list" allowBlank="1" showInputMessage="1" showErrorMessage="1" sqref="I4:I51">
      <formula1>定位</formula1>
    </dataValidation>
  </dataValidation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E22"/>
  <sheetViews>
    <sheetView workbookViewId="0">
      <selection activeCell="H5" sqref="H5"/>
    </sheetView>
  </sheetViews>
  <sheetFormatPr defaultRowHeight="14.25" x14ac:dyDescent="0.2"/>
  <cols>
    <col min="1" max="1" width="12" customWidth="1"/>
    <col min="2" max="2" width="18.5" customWidth="1"/>
    <col min="3" max="3" width="14" customWidth="1"/>
    <col min="4" max="4" width="33.75" customWidth="1"/>
    <col min="5" max="5" width="18" customWidth="1"/>
  </cols>
  <sheetData>
    <row r="2" spans="1:5" ht="20.25" x14ac:dyDescent="0.2">
      <c r="A2" s="5" t="s">
        <v>202</v>
      </c>
      <c r="B2" s="5"/>
      <c r="C2" s="5"/>
      <c r="D2" s="5"/>
      <c r="E2" s="5"/>
    </row>
    <row r="3" spans="1:5" ht="15.75" customHeight="1" x14ac:dyDescent="0.2">
      <c r="A3" s="11" t="s">
        <v>203</v>
      </c>
      <c r="B3" s="11" t="s">
        <v>204</v>
      </c>
      <c r="C3" s="11" t="s">
        <v>205</v>
      </c>
      <c r="D3" s="11" t="s">
        <v>206</v>
      </c>
      <c r="E3" s="11" t="s">
        <v>213</v>
      </c>
    </row>
    <row r="4" spans="1:5" ht="137.25" customHeight="1" x14ac:dyDescent="0.2">
      <c r="A4" s="12" t="s">
        <v>207</v>
      </c>
      <c r="B4" s="19" t="s">
        <v>209</v>
      </c>
      <c r="C4" s="19" t="s">
        <v>211</v>
      </c>
      <c r="E4" s="12"/>
    </row>
    <row r="5" spans="1:5" ht="128.25" customHeight="1" x14ac:dyDescent="0.2">
      <c r="A5" s="13" t="s">
        <v>208</v>
      </c>
      <c r="B5" s="19" t="s">
        <v>210</v>
      </c>
      <c r="C5" s="19" t="s">
        <v>212</v>
      </c>
      <c r="E5" s="12"/>
    </row>
    <row r="7" spans="1:5" ht="20.25" x14ac:dyDescent="0.2">
      <c r="A7" s="5" t="s">
        <v>215</v>
      </c>
      <c r="B7" s="5"/>
      <c r="C7" s="5"/>
      <c r="D7" s="5"/>
      <c r="E7" s="5"/>
    </row>
    <row r="8" spans="1:5" ht="18" customHeight="1" x14ac:dyDescent="0.2">
      <c r="A8" s="7" t="s">
        <v>203</v>
      </c>
      <c r="B8" s="7" t="s">
        <v>204</v>
      </c>
      <c r="C8" s="7" t="s">
        <v>205</v>
      </c>
      <c r="D8" s="7" t="s">
        <v>206</v>
      </c>
      <c r="E8" s="7" t="s">
        <v>213</v>
      </c>
    </row>
    <row r="9" spans="1:5" ht="129.94999999999999" customHeight="1" x14ac:dyDescent="0.2">
      <c r="A9" s="13" t="s">
        <v>214</v>
      </c>
      <c r="B9" s="13" t="s">
        <v>218</v>
      </c>
      <c r="C9" s="13" t="s">
        <v>221</v>
      </c>
      <c r="D9" s="12"/>
      <c r="E9" s="12"/>
    </row>
    <row r="10" spans="1:5" ht="129.94999999999999" customHeight="1" x14ac:dyDescent="0.2">
      <c r="A10" s="13" t="s">
        <v>216</v>
      </c>
      <c r="B10" s="13" t="s">
        <v>219</v>
      </c>
      <c r="C10" s="13" t="s">
        <v>220</v>
      </c>
      <c r="D10" s="12"/>
      <c r="E10" s="12"/>
    </row>
    <row r="11" spans="1:5" ht="129.94999999999999" customHeight="1" x14ac:dyDescent="0.2">
      <c r="A11" s="13" t="s">
        <v>217</v>
      </c>
      <c r="B11" s="13" t="s">
        <v>222</v>
      </c>
      <c r="C11" s="13" t="s">
        <v>223</v>
      </c>
      <c r="D11" s="12"/>
      <c r="E11" s="12"/>
    </row>
    <row r="13" spans="1:5" ht="15" customHeight="1" x14ac:dyDescent="0.2">
      <c r="A13" s="23" t="s">
        <v>224</v>
      </c>
      <c r="B13" s="23"/>
      <c r="C13" s="23"/>
      <c r="D13" s="23"/>
      <c r="E13" s="23"/>
    </row>
    <row r="14" spans="1:5" x14ac:dyDescent="0.2">
      <c r="A14" s="11" t="s">
        <v>203</v>
      </c>
      <c r="B14" s="11" t="s">
        <v>225</v>
      </c>
      <c r="C14" s="11" t="s">
        <v>205</v>
      </c>
      <c r="D14" s="11" t="s">
        <v>206</v>
      </c>
      <c r="E14" s="11" t="s">
        <v>213</v>
      </c>
    </row>
    <row r="15" spans="1:5" ht="129.94999999999999" customHeight="1" x14ac:dyDescent="0.2">
      <c r="A15" s="12" t="s">
        <v>226</v>
      </c>
      <c r="B15" s="13" t="s">
        <v>240</v>
      </c>
      <c r="C15" s="13" t="s">
        <v>234</v>
      </c>
      <c r="D15" s="12"/>
      <c r="E15" s="13" t="s">
        <v>248</v>
      </c>
    </row>
    <row r="16" spans="1:5" ht="129.94999999999999" customHeight="1" x14ac:dyDescent="0.2">
      <c r="A16" s="12" t="s">
        <v>228</v>
      </c>
      <c r="B16" s="12" t="s">
        <v>231</v>
      </c>
      <c r="C16" s="13" t="s">
        <v>235</v>
      </c>
      <c r="D16" s="12"/>
      <c r="E16" s="13" t="s">
        <v>241</v>
      </c>
    </row>
    <row r="17" spans="1:5" ht="250.5" customHeight="1" x14ac:dyDescent="0.2">
      <c r="A17" s="12" t="s">
        <v>229</v>
      </c>
      <c r="B17" s="12" t="s">
        <v>232</v>
      </c>
      <c r="C17" s="13" t="s">
        <v>242</v>
      </c>
      <c r="D17" s="12"/>
      <c r="E17" s="13" t="s">
        <v>249</v>
      </c>
    </row>
    <row r="18" spans="1:5" ht="229.5" customHeight="1" x14ac:dyDescent="0.2">
      <c r="A18" s="13" t="s">
        <v>243</v>
      </c>
      <c r="B18" s="13" t="s">
        <v>244</v>
      </c>
      <c r="C18" s="13" t="s">
        <v>236</v>
      </c>
      <c r="D18" s="12"/>
      <c r="E18" s="13" t="s">
        <v>245</v>
      </c>
    </row>
    <row r="19" spans="1:5" ht="129.94999999999999" customHeight="1" x14ac:dyDescent="0.2">
      <c r="A19" s="12" t="s">
        <v>227</v>
      </c>
      <c r="B19" s="13" t="s">
        <v>251</v>
      </c>
      <c r="C19" s="13" t="s">
        <v>237</v>
      </c>
      <c r="D19" s="12"/>
      <c r="E19" s="12"/>
    </row>
    <row r="20" spans="1:5" ht="129.94999999999999" customHeight="1" x14ac:dyDescent="0.2">
      <c r="A20" s="12" t="s">
        <v>233</v>
      </c>
      <c r="B20" s="12"/>
      <c r="C20" s="13" t="s">
        <v>238</v>
      </c>
      <c r="D20" s="12"/>
      <c r="E20" s="12"/>
    </row>
    <row r="21" spans="1:5" ht="129.94999999999999" customHeight="1" x14ac:dyDescent="0.2">
      <c r="A21" s="12" t="s">
        <v>230</v>
      </c>
      <c r="B21" s="12"/>
      <c r="C21" s="13" t="s">
        <v>239</v>
      </c>
      <c r="D21" s="12"/>
      <c r="E21" s="12"/>
    </row>
    <row r="22" spans="1:5" ht="171.75" customHeight="1" x14ac:dyDescent="0.2">
      <c r="A22" s="13" t="s">
        <v>246</v>
      </c>
      <c r="B22" s="13" t="s">
        <v>250</v>
      </c>
      <c r="C22" s="13" t="s">
        <v>247</v>
      </c>
      <c r="D22" s="12"/>
      <c r="E22" s="12"/>
    </row>
  </sheetData>
  <mergeCells count="1">
    <mergeCell ref="A13:E13"/>
  </mergeCells>
  <phoneticPr fontId="3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T37"/>
  <sheetViews>
    <sheetView tabSelected="1" workbookViewId="0">
      <selection activeCell="H16" sqref="H16"/>
    </sheetView>
  </sheetViews>
  <sheetFormatPr defaultRowHeight="14.25" x14ac:dyDescent="0.2"/>
  <cols>
    <col min="3" max="3" width="11.375" customWidth="1"/>
    <col min="4" max="4" width="11.625" customWidth="1"/>
    <col min="5" max="5" width="11.5" customWidth="1"/>
    <col min="14" max="14" width="12.25" customWidth="1"/>
    <col min="15" max="15" width="10.375" customWidth="1"/>
    <col min="16" max="17" width="10.25" customWidth="1"/>
  </cols>
  <sheetData>
    <row r="2" spans="1:20" ht="20.25" x14ac:dyDescent="0.2">
      <c r="A2" s="23" t="s">
        <v>301</v>
      </c>
      <c r="B2" s="23"/>
      <c r="C2" s="23"/>
      <c r="D2" s="23"/>
      <c r="E2" s="23"/>
      <c r="G2" s="23" t="s">
        <v>307</v>
      </c>
      <c r="H2" s="23"/>
      <c r="I2" s="23"/>
      <c r="J2" s="23"/>
      <c r="K2" s="23"/>
      <c r="S2" s="23" t="s">
        <v>314</v>
      </c>
      <c r="T2" s="23"/>
    </row>
    <row r="3" spans="1:20" x14ac:dyDescent="0.2">
      <c r="B3" s="11" t="s">
        <v>297</v>
      </c>
      <c r="C3" s="12">
        <v>600</v>
      </c>
      <c r="D3" s="12">
        <v>700</v>
      </c>
      <c r="E3" s="12">
        <v>900</v>
      </c>
      <c r="G3" s="25" t="s">
        <v>305</v>
      </c>
      <c r="H3" s="25" t="s">
        <v>292</v>
      </c>
      <c r="I3" s="25" t="s">
        <v>291</v>
      </c>
      <c r="J3" s="25" t="s">
        <v>306</v>
      </c>
      <c r="K3" s="25" t="s">
        <v>308</v>
      </c>
      <c r="S3" s="11" t="s">
        <v>316</v>
      </c>
      <c r="T3" s="12">
        <v>3.67</v>
      </c>
    </row>
    <row r="4" spans="1:20" x14ac:dyDescent="0.2">
      <c r="B4" s="11" t="s">
        <v>298</v>
      </c>
      <c r="C4" s="12">
        <v>6</v>
      </c>
      <c r="D4" s="12">
        <v>9</v>
      </c>
      <c r="E4" s="12">
        <v>12</v>
      </c>
      <c r="G4" s="11" t="s">
        <v>303</v>
      </c>
      <c r="H4" s="12">
        <v>1</v>
      </c>
      <c r="I4" s="12">
        <v>50</v>
      </c>
      <c r="J4" s="12">
        <v>5</v>
      </c>
      <c r="K4" s="12">
        <f>$C$3/J4*I4</f>
        <v>6000</v>
      </c>
      <c r="S4" s="11" t="s">
        <v>315</v>
      </c>
      <c r="T4" s="12">
        <f>T3*12*5</f>
        <v>220.2</v>
      </c>
    </row>
    <row r="5" spans="1:20" x14ac:dyDescent="0.2">
      <c r="A5" s="25" t="s">
        <v>292</v>
      </c>
      <c r="B5" s="25" t="s">
        <v>295</v>
      </c>
      <c r="C5" s="25" t="s">
        <v>293</v>
      </c>
      <c r="D5" s="25" t="s">
        <v>294</v>
      </c>
      <c r="E5" s="25" t="s">
        <v>296</v>
      </c>
      <c r="G5" s="4" t="s">
        <v>304</v>
      </c>
      <c r="H5" s="12">
        <v>10</v>
      </c>
      <c r="I5" s="12">
        <v>300</v>
      </c>
      <c r="J5" s="12">
        <v>25</v>
      </c>
      <c r="K5" s="12">
        <f t="shared" ref="K5:K6" si="0">$C$3/J5*I5</f>
        <v>7200</v>
      </c>
      <c r="M5" s="25" t="s">
        <v>309</v>
      </c>
      <c r="N5" s="25" t="s">
        <v>310</v>
      </c>
      <c r="O5" s="25" t="s">
        <v>311</v>
      </c>
      <c r="P5" s="25" t="s">
        <v>312</v>
      </c>
      <c r="Q5" s="25" t="s">
        <v>313</v>
      </c>
    </row>
    <row r="6" spans="1:20" x14ac:dyDescent="0.2">
      <c r="A6" s="12"/>
      <c r="B6" s="12" t="s">
        <v>299</v>
      </c>
      <c r="C6" s="26">
        <f>C3+C4*120</f>
        <v>1320</v>
      </c>
      <c r="D6" s="26">
        <f t="shared" ref="D6:E6" si="1">D3+D4*120</f>
        <v>1780</v>
      </c>
      <c r="E6" s="26">
        <f t="shared" si="1"/>
        <v>2340</v>
      </c>
      <c r="G6" s="11" t="s">
        <v>302</v>
      </c>
      <c r="H6" s="12">
        <v>20</v>
      </c>
      <c r="I6" s="12">
        <v>1000</v>
      </c>
      <c r="J6" s="12">
        <v>60</v>
      </c>
      <c r="K6" s="12">
        <f t="shared" si="0"/>
        <v>10000</v>
      </c>
      <c r="M6" s="12">
        <v>1</v>
      </c>
      <c r="N6" s="12">
        <v>0</v>
      </c>
      <c r="O6" s="12">
        <f>$N6/INDEX($K$4:$K$6,1)</f>
        <v>0</v>
      </c>
      <c r="P6" s="12">
        <f>$N6/INDEX($K$4:$K$6,2)</f>
        <v>0</v>
      </c>
      <c r="Q6" s="12">
        <f>$N6/INDEX($K$4:$K$6,3)</f>
        <v>0</v>
      </c>
    </row>
    <row r="7" spans="1:20" x14ac:dyDescent="0.2">
      <c r="A7" s="12">
        <v>1</v>
      </c>
      <c r="B7" s="12">
        <v>300</v>
      </c>
      <c r="C7" s="24">
        <f>$B7/C$6</f>
        <v>0.22727272727272727</v>
      </c>
      <c r="D7" s="24">
        <f t="shared" ref="D7:E22" si="2">$B7/D$6</f>
        <v>0.16853932584269662</v>
      </c>
      <c r="E7" s="24">
        <f t="shared" si="2"/>
        <v>0.12820512820512819</v>
      </c>
      <c r="M7" s="12">
        <v>2</v>
      </c>
      <c r="N7" s="12">
        <v>50</v>
      </c>
      <c r="O7" s="24">
        <f t="shared" ref="O7:O35" si="3">N7/INDEX(K$4:K$6,1)</f>
        <v>8.3333333333333332E-3</v>
      </c>
      <c r="P7" s="24">
        <f t="shared" ref="P7:P35" si="4">$N7/INDEX($K$4:$K$6,2)</f>
        <v>6.9444444444444441E-3</v>
      </c>
      <c r="Q7" s="24">
        <f t="shared" ref="Q7:Q35" si="5">$N7/INDEX($K$4:$K$6,3)</f>
        <v>5.0000000000000001E-3</v>
      </c>
    </row>
    <row r="8" spans="1:20" x14ac:dyDescent="0.2">
      <c r="A8" s="12">
        <v>2</v>
      </c>
      <c r="B8" s="12">
        <v>390</v>
      </c>
      <c r="C8" s="24">
        <f t="shared" ref="C8:E36" si="6">$B8/C$6</f>
        <v>0.29545454545454547</v>
      </c>
      <c r="D8" s="24">
        <f t="shared" si="2"/>
        <v>0.21910112359550563</v>
      </c>
      <c r="E8" s="24">
        <f t="shared" si="2"/>
        <v>0.16666666666666666</v>
      </c>
      <c r="M8" s="12">
        <v>3</v>
      </c>
      <c r="N8" s="12">
        <v>100</v>
      </c>
      <c r="O8" s="24">
        <f t="shared" si="3"/>
        <v>1.6666666666666666E-2</v>
      </c>
      <c r="P8" s="24">
        <f t="shared" si="4"/>
        <v>1.3888888888888888E-2</v>
      </c>
      <c r="Q8" s="24">
        <f t="shared" si="5"/>
        <v>0.01</v>
      </c>
    </row>
    <row r="9" spans="1:20" x14ac:dyDescent="0.2">
      <c r="A9" s="12">
        <v>3</v>
      </c>
      <c r="B9" s="12">
        <v>470</v>
      </c>
      <c r="C9" s="24">
        <f t="shared" si="6"/>
        <v>0.35606060606060608</v>
      </c>
      <c r="D9" s="24">
        <f t="shared" si="2"/>
        <v>0.2640449438202247</v>
      </c>
      <c r="E9" s="24">
        <f t="shared" si="2"/>
        <v>0.20085470085470086</v>
      </c>
      <c r="M9" s="12">
        <v>4</v>
      </c>
      <c r="N9" s="12">
        <v>150</v>
      </c>
      <c r="O9" s="24">
        <f t="shared" si="3"/>
        <v>2.5000000000000001E-2</v>
      </c>
      <c r="P9" s="24">
        <f t="shared" si="4"/>
        <v>2.0833333333333332E-2</v>
      </c>
      <c r="Q9" s="24">
        <f t="shared" si="5"/>
        <v>1.4999999999999999E-2</v>
      </c>
    </row>
    <row r="10" spans="1:20" x14ac:dyDescent="0.2">
      <c r="A10" s="12">
        <v>4</v>
      </c>
      <c r="B10" s="12">
        <v>570</v>
      </c>
      <c r="C10" s="24">
        <f t="shared" si="6"/>
        <v>0.43181818181818182</v>
      </c>
      <c r="D10" s="24">
        <f t="shared" si="2"/>
        <v>0.3202247191011236</v>
      </c>
      <c r="E10" s="24">
        <f t="shared" si="2"/>
        <v>0.24358974358974358</v>
      </c>
      <c r="M10" s="12">
        <v>5</v>
      </c>
      <c r="N10" s="12">
        <v>250</v>
      </c>
      <c r="O10" s="24">
        <f t="shared" si="3"/>
        <v>4.1666666666666664E-2</v>
      </c>
      <c r="P10" s="24">
        <f t="shared" si="4"/>
        <v>3.4722222222222224E-2</v>
      </c>
      <c r="Q10" s="24">
        <f t="shared" si="5"/>
        <v>2.5000000000000001E-2</v>
      </c>
    </row>
    <row r="11" spans="1:20" x14ac:dyDescent="0.2">
      <c r="A11" s="12">
        <v>5</v>
      </c>
      <c r="B11" s="12">
        <v>690</v>
      </c>
      <c r="C11" s="24">
        <f t="shared" si="6"/>
        <v>0.52272727272727271</v>
      </c>
      <c r="D11" s="24">
        <f t="shared" si="2"/>
        <v>0.38764044943820225</v>
      </c>
      <c r="E11" s="24">
        <f t="shared" si="2"/>
        <v>0.29487179487179488</v>
      </c>
      <c r="M11" s="12">
        <v>6</v>
      </c>
      <c r="N11" s="12">
        <v>300</v>
      </c>
      <c r="O11" s="24">
        <f t="shared" si="3"/>
        <v>0.05</v>
      </c>
      <c r="P11" s="24">
        <f t="shared" si="4"/>
        <v>4.1666666666666664E-2</v>
      </c>
      <c r="Q11" s="24">
        <f t="shared" si="5"/>
        <v>0.03</v>
      </c>
    </row>
    <row r="12" spans="1:20" x14ac:dyDescent="0.2">
      <c r="A12" s="12">
        <v>6</v>
      </c>
      <c r="B12" s="12">
        <v>840</v>
      </c>
      <c r="C12" s="24">
        <f t="shared" si="6"/>
        <v>0.63636363636363635</v>
      </c>
      <c r="D12" s="24">
        <f t="shared" si="2"/>
        <v>0.47191011235955055</v>
      </c>
      <c r="E12" s="24">
        <f t="shared" si="2"/>
        <v>0.35897435897435898</v>
      </c>
      <c r="M12" s="12">
        <v>7</v>
      </c>
      <c r="N12" s="12">
        <v>350</v>
      </c>
      <c r="O12" s="24">
        <f t="shared" si="3"/>
        <v>5.8333333333333334E-2</v>
      </c>
      <c r="P12" s="24">
        <f t="shared" si="4"/>
        <v>4.8611111111111112E-2</v>
      </c>
      <c r="Q12" s="24">
        <f t="shared" si="5"/>
        <v>3.5000000000000003E-2</v>
      </c>
    </row>
    <row r="13" spans="1:20" x14ac:dyDescent="0.2">
      <c r="A13" s="12">
        <v>7</v>
      </c>
      <c r="B13" s="12">
        <v>1020</v>
      </c>
      <c r="C13" s="24">
        <f t="shared" si="6"/>
        <v>0.77272727272727271</v>
      </c>
      <c r="D13" s="24">
        <f t="shared" si="2"/>
        <v>0.5730337078651685</v>
      </c>
      <c r="E13" s="24">
        <f t="shared" si="2"/>
        <v>0.4358974358974359</v>
      </c>
      <c r="M13" s="12">
        <v>8</v>
      </c>
      <c r="N13" s="12">
        <v>450</v>
      </c>
      <c r="O13" s="24">
        <f t="shared" si="3"/>
        <v>7.4999999999999997E-2</v>
      </c>
      <c r="P13" s="24">
        <f t="shared" si="4"/>
        <v>6.25E-2</v>
      </c>
      <c r="Q13" s="24">
        <f t="shared" si="5"/>
        <v>4.4999999999999998E-2</v>
      </c>
    </row>
    <row r="14" spans="1:20" x14ac:dyDescent="0.2">
      <c r="A14" s="12">
        <v>8</v>
      </c>
      <c r="B14" s="12">
        <v>1250</v>
      </c>
      <c r="C14" s="24">
        <f t="shared" si="6"/>
        <v>0.94696969696969702</v>
      </c>
      <c r="D14" s="24">
        <f t="shared" si="2"/>
        <v>0.702247191011236</v>
      </c>
      <c r="E14" s="24">
        <f t="shared" si="2"/>
        <v>0.53418803418803418</v>
      </c>
      <c r="M14" s="12">
        <v>9</v>
      </c>
      <c r="N14" s="12">
        <v>500</v>
      </c>
      <c r="O14" s="24">
        <f t="shared" si="3"/>
        <v>8.3333333333333329E-2</v>
      </c>
      <c r="P14" s="24">
        <f t="shared" si="4"/>
        <v>6.9444444444444448E-2</v>
      </c>
      <c r="Q14" s="24">
        <f t="shared" si="5"/>
        <v>0.05</v>
      </c>
    </row>
    <row r="15" spans="1:20" x14ac:dyDescent="0.2">
      <c r="A15" s="12">
        <v>9</v>
      </c>
      <c r="B15" s="12">
        <v>1520</v>
      </c>
      <c r="C15" s="24">
        <f t="shared" si="6"/>
        <v>1.1515151515151516</v>
      </c>
      <c r="D15" s="24">
        <f t="shared" si="2"/>
        <v>0.8539325842696629</v>
      </c>
      <c r="E15" s="24">
        <f t="shared" si="2"/>
        <v>0.6495726495726496</v>
      </c>
      <c r="M15" s="12">
        <v>10</v>
      </c>
      <c r="N15" s="12">
        <v>600</v>
      </c>
      <c r="O15" s="24">
        <f t="shared" si="3"/>
        <v>0.1</v>
      </c>
      <c r="P15" s="24">
        <f t="shared" si="4"/>
        <v>8.3333333333333329E-2</v>
      </c>
      <c r="Q15" s="24">
        <f t="shared" si="5"/>
        <v>0.06</v>
      </c>
    </row>
    <row r="16" spans="1:20" x14ac:dyDescent="0.2">
      <c r="A16" s="12">
        <v>10</v>
      </c>
      <c r="B16" s="12">
        <v>1850</v>
      </c>
      <c r="C16" s="24">
        <f t="shared" si="6"/>
        <v>1.4015151515151516</v>
      </c>
      <c r="D16" s="24">
        <f t="shared" si="2"/>
        <v>1.0393258426966292</v>
      </c>
      <c r="E16" s="24">
        <f t="shared" si="2"/>
        <v>0.79059829059829057</v>
      </c>
      <c r="M16" s="12">
        <v>11</v>
      </c>
      <c r="N16" s="12">
        <v>700</v>
      </c>
      <c r="O16" s="24">
        <f t="shared" si="3"/>
        <v>0.11666666666666667</v>
      </c>
      <c r="P16" s="24">
        <f t="shared" si="4"/>
        <v>9.7222222222222224E-2</v>
      </c>
      <c r="Q16" s="24">
        <f t="shared" si="5"/>
        <v>7.0000000000000007E-2</v>
      </c>
    </row>
    <row r="17" spans="1:17" x14ac:dyDescent="0.2">
      <c r="A17" s="12">
        <v>11</v>
      </c>
      <c r="B17" s="12">
        <v>2040</v>
      </c>
      <c r="C17" s="24">
        <f t="shared" si="6"/>
        <v>1.5454545454545454</v>
      </c>
      <c r="D17" s="24">
        <f t="shared" si="2"/>
        <v>1.146067415730337</v>
      </c>
      <c r="E17" s="24">
        <f t="shared" si="2"/>
        <v>0.87179487179487181</v>
      </c>
      <c r="M17" s="12">
        <v>12</v>
      </c>
      <c r="N17" s="12">
        <v>800</v>
      </c>
      <c r="O17" s="24">
        <f t="shared" si="3"/>
        <v>0.13333333333333333</v>
      </c>
      <c r="P17" s="24">
        <f t="shared" si="4"/>
        <v>0.1111111111111111</v>
      </c>
      <c r="Q17" s="24">
        <f t="shared" si="5"/>
        <v>0.08</v>
      </c>
    </row>
    <row r="18" spans="1:17" x14ac:dyDescent="0.2">
      <c r="A18" s="12">
        <v>12</v>
      </c>
      <c r="B18" s="12">
        <v>2240</v>
      </c>
      <c r="C18" s="24">
        <f t="shared" si="6"/>
        <v>1.696969696969697</v>
      </c>
      <c r="D18" s="24">
        <f t="shared" si="2"/>
        <v>1.2584269662921348</v>
      </c>
      <c r="E18" s="24">
        <f t="shared" si="2"/>
        <v>0.95726495726495731</v>
      </c>
      <c r="M18" s="12">
        <v>13</v>
      </c>
      <c r="N18" s="12">
        <v>900</v>
      </c>
      <c r="O18" s="24">
        <f t="shared" si="3"/>
        <v>0.15</v>
      </c>
      <c r="P18" s="24">
        <f t="shared" si="4"/>
        <v>0.125</v>
      </c>
      <c r="Q18" s="24">
        <f t="shared" si="5"/>
        <v>0.09</v>
      </c>
    </row>
    <row r="19" spans="1:17" x14ac:dyDescent="0.2">
      <c r="A19" s="12">
        <v>13</v>
      </c>
      <c r="B19" s="12">
        <v>2470</v>
      </c>
      <c r="C19" s="24">
        <f t="shared" si="6"/>
        <v>1.8712121212121211</v>
      </c>
      <c r="D19" s="24">
        <f t="shared" si="2"/>
        <v>1.3876404494382022</v>
      </c>
      <c r="E19" s="24">
        <f t="shared" si="2"/>
        <v>1.0555555555555556</v>
      </c>
      <c r="M19" s="12">
        <v>14</v>
      </c>
      <c r="N19" s="12">
        <v>1000</v>
      </c>
      <c r="O19" s="24">
        <f t="shared" si="3"/>
        <v>0.16666666666666666</v>
      </c>
      <c r="P19" s="24">
        <f t="shared" si="4"/>
        <v>0.1388888888888889</v>
      </c>
      <c r="Q19" s="24">
        <f t="shared" si="5"/>
        <v>0.1</v>
      </c>
    </row>
    <row r="20" spans="1:17" x14ac:dyDescent="0.2">
      <c r="A20" s="12">
        <v>14</v>
      </c>
      <c r="B20" s="12">
        <v>2710</v>
      </c>
      <c r="C20" s="24">
        <f t="shared" si="6"/>
        <v>2.0530303030303032</v>
      </c>
      <c r="D20" s="24">
        <f t="shared" si="2"/>
        <v>1.5224719101123596</v>
      </c>
      <c r="E20" s="24">
        <f t="shared" si="2"/>
        <v>1.1581196581196582</v>
      </c>
      <c r="M20" s="12">
        <v>15</v>
      </c>
      <c r="N20" s="12">
        <v>1150</v>
      </c>
      <c r="O20" s="24">
        <f t="shared" si="3"/>
        <v>0.19166666666666668</v>
      </c>
      <c r="P20" s="24">
        <f t="shared" si="4"/>
        <v>0.15972222222222221</v>
      </c>
      <c r="Q20" s="24">
        <f t="shared" si="5"/>
        <v>0.115</v>
      </c>
    </row>
    <row r="21" spans="1:17" x14ac:dyDescent="0.2">
      <c r="A21" s="12">
        <v>15</v>
      </c>
      <c r="B21" s="12">
        <v>2990</v>
      </c>
      <c r="C21" s="24">
        <f t="shared" si="6"/>
        <v>2.2651515151515151</v>
      </c>
      <c r="D21" s="24">
        <f t="shared" si="2"/>
        <v>1.6797752808988764</v>
      </c>
      <c r="E21" s="24">
        <f t="shared" si="2"/>
        <v>1.2777777777777777</v>
      </c>
      <c r="M21" s="12">
        <v>16</v>
      </c>
      <c r="N21" s="12">
        <v>1300</v>
      </c>
      <c r="O21" s="24">
        <f t="shared" si="3"/>
        <v>0.21666666666666667</v>
      </c>
      <c r="P21" s="24">
        <f t="shared" si="4"/>
        <v>0.18055555555555555</v>
      </c>
      <c r="Q21" s="24">
        <f t="shared" si="5"/>
        <v>0.13</v>
      </c>
    </row>
    <row r="22" spans="1:17" x14ac:dyDescent="0.2">
      <c r="A22" s="12">
        <v>16</v>
      </c>
      <c r="B22" s="12">
        <v>3410</v>
      </c>
      <c r="C22" s="24">
        <f t="shared" si="6"/>
        <v>2.5833333333333335</v>
      </c>
      <c r="D22" s="24">
        <f t="shared" si="2"/>
        <v>1.9157303370786516</v>
      </c>
      <c r="E22" s="24">
        <f t="shared" si="2"/>
        <v>1.4572649572649572</v>
      </c>
      <c r="M22" s="12">
        <v>17</v>
      </c>
      <c r="N22" s="12">
        <v>1450</v>
      </c>
      <c r="O22" s="24">
        <f t="shared" si="3"/>
        <v>0.24166666666666667</v>
      </c>
      <c r="P22" s="24">
        <f t="shared" si="4"/>
        <v>0.2013888888888889</v>
      </c>
      <c r="Q22" s="24">
        <f t="shared" si="5"/>
        <v>0.14499999999999999</v>
      </c>
    </row>
    <row r="23" spans="1:17" x14ac:dyDescent="0.2">
      <c r="A23" s="12">
        <v>17</v>
      </c>
      <c r="B23" s="12">
        <v>3900</v>
      </c>
      <c r="C23" s="24">
        <f t="shared" si="6"/>
        <v>2.9545454545454546</v>
      </c>
      <c r="D23" s="24">
        <f t="shared" si="6"/>
        <v>2.191011235955056</v>
      </c>
      <c r="E23" s="24">
        <f t="shared" si="6"/>
        <v>1.6666666666666667</v>
      </c>
      <c r="M23" s="12">
        <v>18</v>
      </c>
      <c r="N23" s="12">
        <v>1600</v>
      </c>
      <c r="O23" s="24">
        <f t="shared" si="3"/>
        <v>0.26666666666666666</v>
      </c>
      <c r="P23" s="24">
        <f t="shared" si="4"/>
        <v>0.22222222222222221</v>
      </c>
      <c r="Q23" s="24">
        <f t="shared" si="5"/>
        <v>0.16</v>
      </c>
    </row>
    <row r="24" spans="1:17" x14ac:dyDescent="0.2">
      <c r="A24" s="12">
        <v>18</v>
      </c>
      <c r="B24" s="12">
        <v>4460</v>
      </c>
      <c r="C24" s="24">
        <f t="shared" si="6"/>
        <v>3.3787878787878789</v>
      </c>
      <c r="D24" s="24">
        <f t="shared" si="6"/>
        <v>2.50561797752809</v>
      </c>
      <c r="E24" s="24">
        <f t="shared" si="6"/>
        <v>1.9059829059829059</v>
      </c>
      <c r="M24" s="12">
        <v>19</v>
      </c>
      <c r="N24" s="12">
        <v>1750</v>
      </c>
      <c r="O24" s="24">
        <f t="shared" si="3"/>
        <v>0.29166666666666669</v>
      </c>
      <c r="P24" s="24">
        <f t="shared" si="4"/>
        <v>0.24305555555555555</v>
      </c>
      <c r="Q24" s="24">
        <f t="shared" si="5"/>
        <v>0.17499999999999999</v>
      </c>
    </row>
    <row r="25" spans="1:17" x14ac:dyDescent="0.2">
      <c r="A25" s="12">
        <v>19</v>
      </c>
      <c r="B25" s="12">
        <v>5100</v>
      </c>
      <c r="C25" s="24">
        <f t="shared" si="6"/>
        <v>3.8636363636363638</v>
      </c>
      <c r="D25" s="24">
        <f t="shared" si="6"/>
        <v>2.8651685393258428</v>
      </c>
      <c r="E25" s="24">
        <f t="shared" si="6"/>
        <v>2.1794871794871793</v>
      </c>
      <c r="M25" s="12">
        <v>20</v>
      </c>
      <c r="N25" s="12">
        <v>1950</v>
      </c>
      <c r="O25" s="24">
        <f t="shared" si="3"/>
        <v>0.32500000000000001</v>
      </c>
      <c r="P25" s="24">
        <f t="shared" si="4"/>
        <v>0.27083333333333331</v>
      </c>
      <c r="Q25" s="24">
        <f t="shared" si="5"/>
        <v>0.19500000000000001</v>
      </c>
    </row>
    <row r="26" spans="1:17" x14ac:dyDescent="0.2">
      <c r="A26" s="12">
        <v>20</v>
      </c>
      <c r="B26" s="12">
        <v>5820</v>
      </c>
      <c r="C26" s="24">
        <f t="shared" si="6"/>
        <v>4.4090909090909092</v>
      </c>
      <c r="D26" s="24">
        <f t="shared" si="6"/>
        <v>3.2696629213483148</v>
      </c>
      <c r="E26" s="24">
        <f t="shared" si="6"/>
        <v>2.4871794871794872</v>
      </c>
      <c r="M26" s="12">
        <v>21</v>
      </c>
      <c r="N26" s="12">
        <v>2150</v>
      </c>
      <c r="O26" s="24">
        <f t="shared" si="3"/>
        <v>0.35833333333333334</v>
      </c>
      <c r="P26" s="24">
        <f t="shared" si="4"/>
        <v>0.2986111111111111</v>
      </c>
      <c r="Q26" s="24">
        <f t="shared" si="5"/>
        <v>0.215</v>
      </c>
    </row>
    <row r="27" spans="1:17" x14ac:dyDescent="0.2">
      <c r="A27" s="12">
        <v>21</v>
      </c>
      <c r="B27" s="12">
        <v>6200</v>
      </c>
      <c r="C27" s="24">
        <f t="shared" si="6"/>
        <v>4.6969696969696972</v>
      </c>
      <c r="D27" s="24">
        <f t="shared" si="6"/>
        <v>3.4831460674157304</v>
      </c>
      <c r="E27" s="24">
        <f t="shared" si="6"/>
        <v>2.6495726495726495</v>
      </c>
      <c r="M27" s="12">
        <v>22</v>
      </c>
      <c r="N27" s="12">
        <v>2350</v>
      </c>
      <c r="O27" s="24">
        <f t="shared" si="3"/>
        <v>0.39166666666666666</v>
      </c>
      <c r="P27" s="24">
        <f t="shared" si="4"/>
        <v>0.3263888888888889</v>
      </c>
      <c r="Q27" s="24">
        <f t="shared" si="5"/>
        <v>0.23499999999999999</v>
      </c>
    </row>
    <row r="28" spans="1:17" x14ac:dyDescent="0.2">
      <c r="A28" s="12">
        <v>22</v>
      </c>
      <c r="B28" s="12">
        <v>6590</v>
      </c>
      <c r="C28" s="24">
        <f t="shared" si="6"/>
        <v>4.9924242424242422</v>
      </c>
      <c r="D28" s="24">
        <f t="shared" si="6"/>
        <v>3.702247191011236</v>
      </c>
      <c r="E28" s="24">
        <f t="shared" si="6"/>
        <v>2.8162393162393164</v>
      </c>
      <c r="M28" s="12">
        <v>23</v>
      </c>
      <c r="N28" s="12">
        <v>2600</v>
      </c>
      <c r="O28" s="24">
        <f t="shared" si="3"/>
        <v>0.43333333333333335</v>
      </c>
      <c r="P28" s="24">
        <f t="shared" si="4"/>
        <v>0.3611111111111111</v>
      </c>
      <c r="Q28" s="24">
        <f t="shared" si="5"/>
        <v>0.26</v>
      </c>
    </row>
    <row r="29" spans="1:17" x14ac:dyDescent="0.2">
      <c r="A29" s="12">
        <v>23</v>
      </c>
      <c r="B29" s="12">
        <v>7020</v>
      </c>
      <c r="C29" s="24">
        <f t="shared" si="6"/>
        <v>5.3181818181818183</v>
      </c>
      <c r="D29" s="24">
        <f t="shared" si="6"/>
        <v>3.9438202247191012</v>
      </c>
      <c r="E29" s="24">
        <f t="shared" si="6"/>
        <v>3</v>
      </c>
      <c r="M29" s="12">
        <v>24</v>
      </c>
      <c r="N29" s="12">
        <v>2850</v>
      </c>
      <c r="O29" s="24">
        <f t="shared" si="3"/>
        <v>0.47499999999999998</v>
      </c>
      <c r="P29" s="24">
        <f t="shared" si="4"/>
        <v>0.39583333333333331</v>
      </c>
      <c r="Q29" s="24">
        <f t="shared" si="5"/>
        <v>0.28499999999999998</v>
      </c>
    </row>
    <row r="30" spans="1:17" x14ac:dyDescent="0.2">
      <c r="A30" s="12">
        <v>24</v>
      </c>
      <c r="B30" s="12">
        <v>7470</v>
      </c>
      <c r="C30" s="24">
        <f t="shared" si="6"/>
        <v>5.6590909090909092</v>
      </c>
      <c r="D30" s="24">
        <f t="shared" si="6"/>
        <v>4.1966292134831464</v>
      </c>
      <c r="E30" s="24">
        <f t="shared" si="6"/>
        <v>3.1923076923076925</v>
      </c>
      <c r="M30" s="12">
        <v>25</v>
      </c>
      <c r="N30" s="12">
        <v>3100</v>
      </c>
      <c r="O30" s="24">
        <f t="shared" si="3"/>
        <v>0.51666666666666672</v>
      </c>
      <c r="P30" s="24">
        <f t="shared" si="4"/>
        <v>0.43055555555555558</v>
      </c>
      <c r="Q30" s="24">
        <f t="shared" si="5"/>
        <v>0.31</v>
      </c>
    </row>
    <row r="31" spans="1:17" x14ac:dyDescent="0.2">
      <c r="A31" s="12">
        <v>25</v>
      </c>
      <c r="B31" s="12">
        <v>7940</v>
      </c>
      <c r="C31" s="24">
        <f t="shared" si="6"/>
        <v>6.0151515151515156</v>
      </c>
      <c r="D31" s="24">
        <f t="shared" si="6"/>
        <v>4.4606741573033704</v>
      </c>
      <c r="E31" s="24">
        <f t="shared" si="6"/>
        <v>3.3931623931623931</v>
      </c>
      <c r="M31" s="12">
        <v>26</v>
      </c>
      <c r="N31" s="12">
        <v>3400</v>
      </c>
      <c r="O31" s="24">
        <f t="shared" si="3"/>
        <v>0.56666666666666665</v>
      </c>
      <c r="P31" s="24">
        <f t="shared" si="4"/>
        <v>0.47222222222222221</v>
      </c>
      <c r="Q31" s="24">
        <f t="shared" si="5"/>
        <v>0.34</v>
      </c>
    </row>
    <row r="32" spans="1:17" x14ac:dyDescent="0.2">
      <c r="A32" s="12">
        <v>26</v>
      </c>
      <c r="B32" s="12">
        <v>8670</v>
      </c>
      <c r="C32" s="24">
        <f t="shared" si="6"/>
        <v>6.5681818181818183</v>
      </c>
      <c r="D32" s="24">
        <f t="shared" si="6"/>
        <v>4.8707865168539328</v>
      </c>
      <c r="E32" s="24">
        <f t="shared" si="6"/>
        <v>3.7051282051282053</v>
      </c>
      <c r="M32" s="12">
        <v>27</v>
      </c>
      <c r="N32" s="12">
        <v>3750</v>
      </c>
      <c r="O32" s="24">
        <f t="shared" si="3"/>
        <v>0.625</v>
      </c>
      <c r="P32" s="24">
        <f t="shared" si="4"/>
        <v>0.52083333333333337</v>
      </c>
      <c r="Q32" s="24">
        <f t="shared" si="5"/>
        <v>0.375</v>
      </c>
    </row>
    <row r="33" spans="1:17" x14ac:dyDescent="0.2">
      <c r="A33" s="12">
        <v>27</v>
      </c>
      <c r="B33" s="12">
        <v>9450</v>
      </c>
      <c r="C33" s="24">
        <f t="shared" si="6"/>
        <v>7.1590909090909092</v>
      </c>
      <c r="D33" s="24">
        <f t="shared" si="6"/>
        <v>5.308988764044944</v>
      </c>
      <c r="E33" s="24">
        <f t="shared" si="6"/>
        <v>4.0384615384615383</v>
      </c>
      <c r="M33" s="12">
        <v>28</v>
      </c>
      <c r="N33" s="12">
        <v>4050</v>
      </c>
      <c r="O33" s="24">
        <f t="shared" si="3"/>
        <v>0.67500000000000004</v>
      </c>
      <c r="P33" s="24">
        <f t="shared" si="4"/>
        <v>0.5625</v>
      </c>
      <c r="Q33" s="24">
        <f t="shared" si="5"/>
        <v>0.40500000000000003</v>
      </c>
    </row>
    <row r="34" spans="1:17" x14ac:dyDescent="0.2">
      <c r="A34" s="12">
        <v>28</v>
      </c>
      <c r="B34" s="12">
        <v>10310</v>
      </c>
      <c r="C34" s="24">
        <f t="shared" si="6"/>
        <v>7.8106060606060606</v>
      </c>
      <c r="D34" s="24">
        <f t="shared" si="6"/>
        <v>5.7921348314606744</v>
      </c>
      <c r="E34" s="24">
        <f t="shared" si="6"/>
        <v>4.4059829059829063</v>
      </c>
      <c r="M34" s="12">
        <v>29</v>
      </c>
      <c r="N34" s="12">
        <v>4450</v>
      </c>
      <c r="O34" s="24">
        <f t="shared" si="3"/>
        <v>0.7416666666666667</v>
      </c>
      <c r="P34" s="24">
        <f t="shared" si="4"/>
        <v>0.61805555555555558</v>
      </c>
      <c r="Q34" s="24">
        <f t="shared" si="5"/>
        <v>0.44500000000000001</v>
      </c>
    </row>
    <row r="35" spans="1:17" x14ac:dyDescent="0.2">
      <c r="A35" s="12">
        <v>29</v>
      </c>
      <c r="B35" s="12">
        <v>11250</v>
      </c>
      <c r="C35" s="24">
        <f t="shared" si="6"/>
        <v>8.5227272727272734</v>
      </c>
      <c r="D35" s="24">
        <f t="shared" si="6"/>
        <v>6.3202247191011232</v>
      </c>
      <c r="E35" s="24">
        <f t="shared" si="6"/>
        <v>4.8076923076923075</v>
      </c>
      <c r="M35" s="12">
        <v>30</v>
      </c>
      <c r="N35" s="12">
        <v>4850</v>
      </c>
      <c r="O35" s="24">
        <f t="shared" si="3"/>
        <v>0.80833333333333335</v>
      </c>
      <c r="P35" s="24">
        <f t="shared" si="4"/>
        <v>0.67361111111111116</v>
      </c>
      <c r="Q35" s="24">
        <f t="shared" si="5"/>
        <v>0.48499999999999999</v>
      </c>
    </row>
    <row r="36" spans="1:17" x14ac:dyDescent="0.2">
      <c r="A36" s="12">
        <v>30</v>
      </c>
      <c r="B36" s="12">
        <v>12280</v>
      </c>
      <c r="C36" s="24">
        <f t="shared" si="6"/>
        <v>9.3030303030303028</v>
      </c>
      <c r="D36" s="24">
        <f t="shared" si="6"/>
        <v>6.8988764044943824</v>
      </c>
      <c r="E36" s="24">
        <f t="shared" si="6"/>
        <v>5.2478632478632479</v>
      </c>
      <c r="M36" s="12" t="s">
        <v>300</v>
      </c>
      <c r="N36" s="12">
        <f>SUM(N6:N35)</f>
        <v>48900</v>
      </c>
      <c r="O36" s="24">
        <f t="shared" ref="O36:Q36" si="7">SUM(O6:O35)</f>
        <v>8.15</v>
      </c>
      <c r="P36" s="24">
        <f t="shared" si="7"/>
        <v>6.7916666666666661</v>
      </c>
      <c r="Q36" s="24">
        <f t="shared" si="7"/>
        <v>4.8900000000000006</v>
      </c>
    </row>
    <row r="37" spans="1:17" x14ac:dyDescent="0.2">
      <c r="A37" s="12" t="s">
        <v>300</v>
      </c>
      <c r="B37" s="12"/>
      <c r="C37" s="24">
        <f>SUM(C7:C36)</f>
        <v>99.409090909090892</v>
      </c>
      <c r="D37" s="24">
        <f t="shared" ref="D37:E37" si="8">SUM(D7:D36)</f>
        <v>73.719101123595507</v>
      </c>
      <c r="E37" s="24">
        <f t="shared" si="8"/>
        <v>56.07692307692308</v>
      </c>
    </row>
  </sheetData>
  <mergeCells count="3">
    <mergeCell ref="A2:E2"/>
    <mergeCell ref="G2:K2"/>
    <mergeCell ref="S2:T2"/>
  </mergeCells>
  <phoneticPr fontId="3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5</vt:i4>
      </vt:variant>
      <vt:variant>
        <vt:lpstr>命名范围</vt:lpstr>
      </vt:variant>
      <vt:variant>
        <vt:i4>4</vt:i4>
      </vt:variant>
    </vt:vector>
  </HeadingPairs>
  <TitlesOfParts>
    <vt:vector size="9" baseType="lpstr">
      <vt:lpstr>名称表</vt:lpstr>
      <vt:lpstr>兵种总览</vt:lpstr>
      <vt:lpstr>兵种图鉴</vt:lpstr>
      <vt:lpstr>游戏数值体系</vt:lpstr>
      <vt:lpstr>生命周期</vt:lpstr>
      <vt:lpstr>定位</vt:lpstr>
      <vt:lpstr>品质</vt:lpstr>
      <vt:lpstr>数值模型</vt:lpstr>
      <vt:lpstr>种族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2017-05-27T06:48:12Z</dcterms:modified>
</cp:coreProperties>
</file>